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ИсходныеДанные_Проба_1" sheetId="1" r:id="rId1"/>
    <sheet name="Проба_2" sheetId="2" r:id="rId2"/>
    <sheet name="Заготовка" sheetId="3" r:id="rId3"/>
    <sheet name="Пример обработки" sheetId="4" r:id="rId4"/>
    <sheet name="Демо" sheetId="5" r:id="rId5"/>
  </sheets>
  <definedNames/>
  <calcPr fullCalcOnLoad="1"/>
</workbook>
</file>

<file path=xl/sharedStrings.xml><?xml version="1.0" encoding="utf-8"?>
<sst xmlns="http://schemas.openxmlformats.org/spreadsheetml/2006/main" count="363" uniqueCount="113">
  <si>
    <t>Дата начала исследования: 04\04\2014</t>
  </si>
  <si>
    <t>Название исследования: Определение скорости перемещения двух шаров на одной ладони в минуту.</t>
  </si>
  <si>
    <t>Продолжительность времени замера скорости: от 1 минуты до отказа.</t>
  </si>
  <si>
    <t>Количество замеров подряд: от 1 до 5.</t>
  </si>
  <si>
    <t>Расписание проб: до 10 проб по 5 замеров подряд с интервалом 1 сутки (т. е. ежедневно) или 7 суток (т. е.еженедельно).</t>
  </si>
  <si>
    <t>1й замер: исходные данные</t>
  </si>
  <si>
    <t>2й замер</t>
  </si>
  <si>
    <t>3й замер</t>
  </si>
  <si>
    <t>4й замер</t>
  </si>
  <si>
    <t>5й замер</t>
  </si>
  <si>
    <t>Ф.И.О.</t>
  </si>
  <si>
    <t>Пол</t>
  </si>
  <si>
    <t>Код пола</t>
  </si>
  <si>
    <t>Возраст</t>
  </si>
  <si>
    <t>Левая рука</t>
  </si>
  <si>
    <t>Правая рука</t>
  </si>
  <si>
    <t>Против час.стрелки</t>
  </si>
  <si>
    <t>По час.стрелке</t>
  </si>
  <si>
    <t>Иванова И.И.</t>
  </si>
  <si>
    <t>ж</t>
  </si>
  <si>
    <t>Петрова П.П.</t>
  </si>
  <si>
    <t>Сидорова С.С.</t>
  </si>
  <si>
    <t>Козлов К.К.</t>
  </si>
  <si>
    <t>м</t>
  </si>
  <si>
    <t>Бойко Ж.М.</t>
  </si>
  <si>
    <t>Бойко М.Ж.</t>
  </si>
  <si>
    <t>Ср.знач.Общ.</t>
  </si>
  <si>
    <t>n</t>
  </si>
  <si>
    <t>Ср.знач.</t>
  </si>
  <si>
    <t>Ст.откл.</t>
  </si>
  <si>
    <t>Дов.инт.0,05</t>
  </si>
  <si>
    <t>Дисперсия</t>
  </si>
  <si>
    <t>3-2</t>
  </si>
  <si>
    <t>4-2</t>
  </si>
  <si>
    <t>5-2</t>
  </si>
  <si>
    <t>6-2</t>
  </si>
  <si>
    <t>7-2</t>
  </si>
  <si>
    <t>8-2</t>
  </si>
  <si>
    <t>9-2</t>
  </si>
  <si>
    <t>10-2</t>
  </si>
  <si>
    <t>11-2</t>
  </si>
  <si>
    <t>12-2</t>
  </si>
  <si>
    <t>13-2</t>
  </si>
  <si>
    <t>14-2</t>
  </si>
  <si>
    <t>Корр.</t>
  </si>
  <si>
    <t>Ттест</t>
  </si>
  <si>
    <t>Разность</t>
  </si>
  <si>
    <t>Разн.в % от "1о 1"</t>
  </si>
  <si>
    <t>Сумма №1+№2</t>
  </si>
  <si>
    <t>3\9</t>
  </si>
  <si>
    <t>4\10</t>
  </si>
  <si>
    <t>Кол-во единиц</t>
  </si>
  <si>
    <t>Время на 1 ед.</t>
  </si>
  <si>
    <t>Средн. №1+№2</t>
  </si>
  <si>
    <t>3\4</t>
  </si>
  <si>
    <t>9\10</t>
  </si>
  <si>
    <t>Средн. №3+№4</t>
  </si>
  <si>
    <t>чт. ч/б сл.ру</t>
  </si>
  <si>
    <t>Соотв-е ру</t>
  </si>
  <si>
    <t>Несоотв.слово</t>
  </si>
  <si>
    <t>Несоотв.цвет ру</t>
  </si>
  <si>
    <t>Н.пара сл-цв ру</t>
  </si>
  <si>
    <t>Н.пара цв-сл ру</t>
  </si>
  <si>
    <t>чт. ч/б сл. Анг</t>
  </si>
  <si>
    <t>Соотв-е анг</t>
  </si>
  <si>
    <t>Н.слово анг</t>
  </si>
  <si>
    <t>Н.цвет анг</t>
  </si>
  <si>
    <t>Н.пара сл-цв анг</t>
  </si>
  <si>
    <t>Н.пара цв-сл анг</t>
  </si>
  <si>
    <t>Кияшева Анастасия</t>
  </si>
  <si>
    <t>Волкова Ольга</t>
  </si>
  <si>
    <t>Кулакова Галина</t>
  </si>
  <si>
    <t>Чернова Алина</t>
  </si>
  <si>
    <t>Мушкудиани Нино</t>
  </si>
  <si>
    <t>Фролов Сергей</t>
  </si>
  <si>
    <t>Богданов Даниил</t>
  </si>
  <si>
    <t>Сабитова Виктория</t>
  </si>
  <si>
    <t>Кононова Надежда</t>
  </si>
  <si>
    <t>Жихорева Наталья</t>
  </si>
  <si>
    <t>Шишулина Эльвира</t>
  </si>
  <si>
    <t>Салтыкова Надежда</t>
  </si>
  <si>
    <t>Карасева Вера</t>
  </si>
  <si>
    <t>Евланова Марина</t>
  </si>
  <si>
    <t>Якушина Эльвира</t>
  </si>
  <si>
    <t>Ткачева Александра</t>
  </si>
  <si>
    <t>Попова Олеся</t>
  </si>
  <si>
    <t>Ляхова Марина</t>
  </si>
  <si>
    <t>Алешина Олеся</t>
  </si>
  <si>
    <t>Коваль Виктория</t>
  </si>
  <si>
    <t>Савостина Александра</t>
  </si>
  <si>
    <t>Поначевная Александра</t>
  </si>
  <si>
    <t>ср. арифм.</t>
  </si>
  <si>
    <t>Русск.яз.</t>
  </si>
  <si>
    <t>чт.ч/б слов</t>
  </si>
  <si>
    <t>соотв-е</t>
  </si>
  <si>
    <t>слово</t>
  </si>
  <si>
    <t>цвет</t>
  </si>
  <si>
    <t>слово-цв.</t>
  </si>
  <si>
    <t>цвет-сл.</t>
  </si>
  <si>
    <t>2010 год (нач.ур-нь)</t>
  </si>
  <si>
    <t>2010г.(пр.ур.)</t>
  </si>
  <si>
    <t>2011г.(нач.ур.)</t>
  </si>
  <si>
    <t>2011г.(пр.ур.)</t>
  </si>
  <si>
    <t>Англ.яз.</t>
  </si>
  <si>
    <t>Интервалы</t>
  </si>
  <si>
    <t>Знач.признака</t>
  </si>
  <si>
    <t>8,3&gt;9,0</t>
  </si>
  <si>
    <t>9,0&gt;9,7</t>
  </si>
  <si>
    <t>9,7&gt;10,4</t>
  </si>
  <si>
    <t>10,4&gt;11,1</t>
  </si>
  <si>
    <t>11,1&gt;=11,9</t>
  </si>
  <si>
    <t>f</t>
  </si>
  <si>
    <t>%%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</si>
</sst>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0"/>
    <numFmt numFmtId="167" formatCode="@"/>
    <numFmt numFmtId="168" formatCode="0.0000"/>
    <numFmt numFmtId="169" formatCode="0.000"/>
    <numFmt numFmtId="170" formatCode="0.0000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b/>
      <sz val="10.5"/>
      <color indexed="8"/>
      <name val="Arial Cyr"/>
      <family val="2"/>
    </font>
    <font>
      <sz val="8.75"/>
      <color indexed="8"/>
      <name val="Arial Cyr"/>
      <family val="2"/>
    </font>
    <font>
      <b/>
      <sz val="8.75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19" fillId="0" borderId="10" xfId="0" applyNumberFormat="1" applyFont="1" applyBorder="1" applyAlignment="1">
      <alignment/>
    </xf>
    <xf numFmtId="165" fontId="19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Border="1" applyAlignment="1">
      <alignment/>
    </xf>
    <xf numFmtId="164" fontId="0" fillId="0" borderId="11" xfId="0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0" xfId="0" applyFont="1" applyAlignment="1">
      <alignment horizontal="center"/>
    </xf>
    <xf numFmtId="170" fontId="0" fillId="0" borderId="0" xfId="0" applyNumberForma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19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13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Скорость обработки стимульной единицы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ИсходныеДанные_Проба_1!$B$48:$T$48</c:f>
              <c:numCache/>
            </c:numRef>
          </c:val>
        </c:ser>
        <c:gapWidth val="100"/>
        <c:axId val="31809511"/>
        <c:axId val="17850144"/>
      </c:barChart>
      <c:catAx>
        <c:axId val="3180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Варианты опытов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50144"/>
        <c:crossesAt val="0"/>
        <c:auto val="1"/>
        <c:lblOffset val="100"/>
        <c:noMultiLvlLbl val="0"/>
      </c:catAx>
      <c:valAx>
        <c:axId val="17850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Время в секундах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0951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Скорость обработки стимульной единицы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Демо!$C$41:$C$41</c:f>
              <c:numCache/>
            </c:numRef>
          </c:val>
        </c:ser>
        <c:gapWidth val="100"/>
        <c:axId val="12136049"/>
        <c:axId val="42115578"/>
      </c:barChart>
      <c:catAx>
        <c:axId val="12136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Варианты опытов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15578"/>
        <c:crossesAt val="0"/>
        <c:auto val="1"/>
        <c:lblOffset val="100"/>
        <c:noMultiLvlLbl val="0"/>
      </c:catAx>
      <c:valAx>
        <c:axId val="4211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Время в секундах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3604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Знач.признака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Демо!$C$2:$C$2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Демо!$C$3:$C$22</c:f>
              <c:numCache/>
            </c:numRef>
          </c:val>
        </c:ser>
        <c:axId val="43495883"/>
        <c:axId val="55918628"/>
      </c:barChart>
      <c:catAx>
        <c:axId val="4349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Подопытные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18628"/>
        <c:crossesAt val="0"/>
        <c:auto val="1"/>
        <c:lblOffset val="100"/>
        <c:noMultiLvlLbl val="0"/>
      </c:catAx>
      <c:valAx>
        <c:axId val="55918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Знач.признака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95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Демо!$D$5:$H$5</c:f>
              <c:numCache/>
            </c:numRef>
          </c:val>
        </c:ser>
        <c:axId val="33505605"/>
        <c:axId val="33114990"/>
      </c:barChart>
      <c:catAx>
        <c:axId val="335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интервалы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14990"/>
        <c:crossesAt val="0"/>
        <c:auto val="1"/>
        <c:lblOffset val="100"/>
        <c:noMultiLvlLbl val="0"/>
      </c:catAx>
      <c:valAx>
        <c:axId val="33114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частоты признака в долях ед.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05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Скорость обработки стимульной единицы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Проба_2!$B$48:$T$48</c:f>
              <c:numCache/>
            </c:numRef>
          </c:val>
        </c:ser>
        <c:gapWidth val="100"/>
        <c:axId val="26433569"/>
        <c:axId val="36575530"/>
      </c:barChart>
      <c:catAx>
        <c:axId val="2643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Варианты опытов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75530"/>
        <c:crossesAt val="0"/>
        <c:auto val="1"/>
        <c:lblOffset val="100"/>
        <c:noMultiLvlLbl val="0"/>
      </c:catAx>
      <c:valAx>
        <c:axId val="3657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Время в секундах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3356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Скорость обработки стимульной единицы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ИсходныеДанные_Проба_1!$B$48:$T$48</c:f>
              <c:numCache/>
            </c:numRef>
          </c:val>
        </c:ser>
        <c:gapWidth val="100"/>
        <c:axId val="60744315"/>
        <c:axId val="9827924"/>
      </c:barChart>
      <c:catAx>
        <c:axId val="60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Варианты опытов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27924"/>
        <c:crossesAt val="0"/>
        <c:auto val="1"/>
        <c:lblOffset val="100"/>
        <c:noMultiLvlLbl val="0"/>
      </c:catAx>
      <c:valAx>
        <c:axId val="9827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Время в секундах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4431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Сравнение результатов начального уровня (русский язык)</a:t>
            </a:r>
          </a:p>
        </c:rich>
      </c:tx>
      <c:layout/>
      <c:spPr>
        <a:noFill/>
        <a:ln>
          <a:noFill/>
        </a:ln>
      </c:spPr>
    </c:title>
    <c:view3D>
      <c:rotX val="18"/>
      <c:rotY val="17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'Пример обработки'!$B$2:$G$2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'Пример обработки'!$B$6:$G$6</c:f>
              <c:numCache/>
            </c:numRef>
          </c:val>
          <c:shape val="box"/>
        </c:ser>
        <c:shape val="box"/>
        <c:axId val="21342453"/>
        <c:axId val="57864350"/>
      </c:bar3DChart>
      <c:catAx>
        <c:axId val="213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название эксперимента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64350"/>
        <c:crossesAt val="0"/>
        <c:auto val="1"/>
        <c:lblOffset val="100"/>
        <c:noMultiLvlLbl val="0"/>
      </c:catAx>
      <c:valAx>
        <c:axId val="57864350"/>
        <c:scaling>
          <c:orientation val="minMax"/>
          <c:max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 (сек.)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42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80808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Сравнение результатов продвинутого уровня (русский язык)</a:t>
            </a:r>
          </a:p>
        </c:rich>
      </c:tx>
      <c:layout/>
      <c:spPr>
        <a:noFill/>
        <a:ln>
          <a:noFill/>
        </a:ln>
      </c:spPr>
    </c:title>
    <c:view3D>
      <c:rotX val="18"/>
      <c:rotY val="17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'Пример обработки'!$B$4:$G$4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'Пример обработки'!$B$8:$G$8</c:f>
              <c:numCache/>
            </c:numRef>
          </c:val>
          <c:shape val="box"/>
        </c:ser>
        <c:shape val="box"/>
        <c:axId val="51017103"/>
        <c:axId val="56500744"/>
      </c:bar3DChart>
      <c:catAx>
        <c:axId val="51017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название эксперимента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00744"/>
        <c:crossesAt val="0"/>
        <c:auto val="1"/>
        <c:lblOffset val="100"/>
        <c:noMultiLvlLbl val="0"/>
      </c:catAx>
      <c:valAx>
        <c:axId val="56500744"/>
        <c:scaling>
          <c:orientation val="minMax"/>
          <c:max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 (сек.)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in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17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80808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Сравнение результатов начального уровня (англ.язык)</a:t>
            </a:r>
          </a:p>
        </c:rich>
      </c:tx>
      <c:layout/>
      <c:spPr>
        <a:noFill/>
        <a:ln>
          <a:noFill/>
        </a:ln>
      </c:spPr>
    </c:title>
    <c:view3D>
      <c:rotX val="18"/>
      <c:rotY val="17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'Пример обработки'!$B$16:$G$16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'Пример обработки'!$B$18:$G$18</c:f>
              <c:numCache/>
            </c:numRef>
          </c:val>
          <c:shape val="box"/>
        </c:ser>
        <c:shape val="box"/>
        <c:axId val="38744649"/>
        <c:axId val="13157522"/>
      </c:bar3DChart>
      <c:catAx>
        <c:axId val="3874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название эксперимента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57522"/>
        <c:crossesAt val="0"/>
        <c:auto val="1"/>
        <c:lblOffset val="100"/>
        <c:noMultiLvlLbl val="0"/>
      </c:catAx>
      <c:valAx>
        <c:axId val="13157522"/>
        <c:scaling>
          <c:orientation val="minMax"/>
          <c:max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 (сек.)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44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80808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Сравнение результатов продвинутого уровня (англ.язык)</a:t>
            </a:r>
          </a:p>
        </c:rich>
      </c:tx>
      <c:layout/>
      <c:spPr>
        <a:noFill/>
        <a:ln>
          <a:noFill/>
        </a:ln>
      </c:spPr>
    </c:title>
    <c:view3D>
      <c:rotX val="18"/>
      <c:rotY val="17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'Пример обработки'!$B$17:$G$17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'Пример обработки'!$B$18:$G$18</c:f>
              <c:numCache/>
            </c:numRef>
          </c:val>
          <c:shape val="box"/>
        </c:ser>
        <c:shape val="box"/>
        <c:axId val="51308835"/>
        <c:axId val="59126332"/>
      </c:bar3DChart>
      <c:catAx>
        <c:axId val="5130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название эксперимента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26332"/>
        <c:crossesAt val="0"/>
        <c:auto val="1"/>
        <c:lblOffset val="100"/>
        <c:noMultiLvlLbl val="0"/>
      </c:catAx>
      <c:valAx>
        <c:axId val="59126332"/>
        <c:scaling>
          <c:orientation val="minMax"/>
          <c:max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 (сек.)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08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80808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Сравнение реультатов по 2010 году (русский яык)</a:t>
            </a:r>
          </a:p>
        </c:rich>
      </c:tx>
      <c:layout/>
      <c:spPr>
        <a:noFill/>
        <a:ln>
          <a:noFill/>
        </a:ln>
      </c:spPr>
    </c:title>
    <c:view3D>
      <c:rotX val="18"/>
      <c:rotY val="17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'Пример обработки'!$B$2:$G$2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'Пример обработки'!$B$4:$G$4</c:f>
              <c:numCache/>
            </c:numRef>
          </c:val>
          <c:shape val="box"/>
        </c:ser>
        <c:shape val="box"/>
        <c:axId val="62374941"/>
        <c:axId val="24503558"/>
      </c:bar3DChart>
      <c:catAx>
        <c:axId val="62374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название эксперимента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03558"/>
        <c:crossesAt val="0"/>
        <c:auto val="1"/>
        <c:lblOffset val="100"/>
        <c:noMultiLvlLbl val="0"/>
      </c:catAx>
      <c:valAx>
        <c:axId val="24503558"/>
        <c:scaling>
          <c:orientation val="minMax"/>
          <c:max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 (сек.)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749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80808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Сравнение реультатов 2011 года (русский язык)</a:t>
            </a:r>
          </a:p>
        </c:rich>
      </c:tx>
      <c:layout/>
      <c:spPr>
        <a:noFill/>
        <a:ln>
          <a:noFill/>
        </a:ln>
      </c:spPr>
    </c:title>
    <c:view3D>
      <c:rotX val="18"/>
      <c:rotY val="17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'Пример обработки'!$B$6:$G$6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'Пример обработки'!$B$8:$G$8</c:f>
              <c:numCache/>
            </c:numRef>
          </c:val>
          <c:shape val="box"/>
        </c:ser>
        <c:shape val="box"/>
        <c:axId val="19205431"/>
        <c:axId val="38631152"/>
      </c:bar3DChart>
      <c:catAx>
        <c:axId val="19205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название эксперимента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31152"/>
        <c:crossesAt val="0"/>
        <c:auto val="1"/>
        <c:lblOffset val="100"/>
        <c:noMultiLvlLbl val="0"/>
      </c:catAx>
      <c:valAx>
        <c:axId val="38631152"/>
        <c:scaling>
          <c:orientation val="minMax"/>
          <c:max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 (сек.)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05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80808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54</xdr:row>
      <xdr:rowOff>66675</xdr:rowOff>
    </xdr:from>
    <xdr:to>
      <xdr:col>20</xdr:col>
      <xdr:colOff>304800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771525" y="8810625"/>
        <a:ext cx="14601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54</xdr:row>
      <xdr:rowOff>66675</xdr:rowOff>
    </xdr:from>
    <xdr:to>
      <xdr:col>20</xdr:col>
      <xdr:colOff>304800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771525" y="8810625"/>
        <a:ext cx="14601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49</xdr:row>
      <xdr:rowOff>66675</xdr:rowOff>
    </xdr:from>
    <xdr:to>
      <xdr:col>13</xdr:col>
      <xdr:colOff>304800</xdr:colOff>
      <xdr:row>64</xdr:row>
      <xdr:rowOff>133350</xdr:rowOff>
    </xdr:to>
    <xdr:graphicFrame>
      <xdr:nvGraphicFramePr>
        <xdr:cNvPr id="1" name="Chart 1"/>
        <xdr:cNvGraphicFramePr/>
      </xdr:nvGraphicFramePr>
      <xdr:xfrm>
        <a:off x="771525" y="8001000"/>
        <a:ext cx="94869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85725</xdr:rowOff>
    </xdr:from>
    <xdr:to>
      <xdr:col>7</xdr:col>
      <xdr:colOff>647700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152400" y="3162300"/>
        <a:ext cx="60007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19</xdr:row>
      <xdr:rowOff>76200</xdr:rowOff>
    </xdr:from>
    <xdr:to>
      <xdr:col>16</xdr:col>
      <xdr:colOff>514350</xdr:colOff>
      <xdr:row>37</xdr:row>
      <xdr:rowOff>28575</xdr:rowOff>
    </xdr:to>
    <xdr:graphicFrame>
      <xdr:nvGraphicFramePr>
        <xdr:cNvPr id="2" name="Chart 2"/>
        <xdr:cNvGraphicFramePr/>
      </xdr:nvGraphicFramePr>
      <xdr:xfrm>
        <a:off x="6353175" y="3152775"/>
        <a:ext cx="58388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38</xdr:row>
      <xdr:rowOff>9525</xdr:rowOff>
    </xdr:from>
    <xdr:to>
      <xdr:col>7</xdr:col>
      <xdr:colOff>619125</xdr:colOff>
      <xdr:row>55</xdr:row>
      <xdr:rowOff>123825</xdr:rowOff>
    </xdr:to>
    <xdr:graphicFrame>
      <xdr:nvGraphicFramePr>
        <xdr:cNvPr id="3" name="Chart 3"/>
        <xdr:cNvGraphicFramePr/>
      </xdr:nvGraphicFramePr>
      <xdr:xfrm>
        <a:off x="171450" y="6162675"/>
        <a:ext cx="595312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152400</xdr:colOff>
      <xdr:row>38</xdr:row>
      <xdr:rowOff>28575</xdr:rowOff>
    </xdr:from>
    <xdr:to>
      <xdr:col>16</xdr:col>
      <xdr:colOff>514350</xdr:colOff>
      <xdr:row>55</xdr:row>
      <xdr:rowOff>142875</xdr:rowOff>
    </xdr:to>
    <xdr:graphicFrame>
      <xdr:nvGraphicFramePr>
        <xdr:cNvPr id="4" name="Chart 4"/>
        <xdr:cNvGraphicFramePr/>
      </xdr:nvGraphicFramePr>
      <xdr:xfrm>
        <a:off x="6343650" y="6181725"/>
        <a:ext cx="584835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200025</xdr:colOff>
      <xdr:row>56</xdr:row>
      <xdr:rowOff>152400</xdr:rowOff>
    </xdr:from>
    <xdr:to>
      <xdr:col>7</xdr:col>
      <xdr:colOff>647700</xdr:colOff>
      <xdr:row>74</xdr:row>
      <xdr:rowOff>104775</xdr:rowOff>
    </xdr:to>
    <xdr:graphicFrame>
      <xdr:nvGraphicFramePr>
        <xdr:cNvPr id="5" name="Chart 5"/>
        <xdr:cNvGraphicFramePr/>
      </xdr:nvGraphicFramePr>
      <xdr:xfrm>
        <a:off x="200025" y="9220200"/>
        <a:ext cx="5953125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161925</xdr:colOff>
      <xdr:row>57</xdr:row>
      <xdr:rowOff>0</xdr:rowOff>
    </xdr:from>
    <xdr:to>
      <xdr:col>16</xdr:col>
      <xdr:colOff>523875</xdr:colOff>
      <xdr:row>74</xdr:row>
      <xdr:rowOff>114300</xdr:rowOff>
    </xdr:to>
    <xdr:graphicFrame>
      <xdr:nvGraphicFramePr>
        <xdr:cNvPr id="6" name="Chart 6"/>
        <xdr:cNvGraphicFramePr/>
      </xdr:nvGraphicFramePr>
      <xdr:xfrm>
        <a:off x="6353175" y="9229725"/>
        <a:ext cx="5848350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47</xdr:row>
      <xdr:rowOff>66675</xdr:rowOff>
    </xdr:from>
    <xdr:to>
      <xdr:col>3</xdr:col>
      <xdr:colOff>0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1466850" y="7677150"/>
        <a:ext cx="17716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9525</xdr:rowOff>
    </xdr:from>
    <xdr:to>
      <xdr:col>19</xdr:col>
      <xdr:colOff>571500</xdr:colOff>
      <xdr:row>24</xdr:row>
      <xdr:rowOff>76200</xdr:rowOff>
    </xdr:to>
    <xdr:graphicFrame>
      <xdr:nvGraphicFramePr>
        <xdr:cNvPr id="2" name="Chart 2"/>
        <xdr:cNvGraphicFramePr/>
      </xdr:nvGraphicFramePr>
      <xdr:xfrm>
        <a:off x="8039100" y="9525"/>
        <a:ext cx="67437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676275</xdr:colOff>
      <xdr:row>24</xdr:row>
      <xdr:rowOff>152400</xdr:rowOff>
    </xdr:from>
    <xdr:to>
      <xdr:col>13</xdr:col>
      <xdr:colOff>552450</xdr:colOff>
      <xdr:row>49</xdr:row>
      <xdr:rowOff>57150</xdr:rowOff>
    </xdr:to>
    <xdr:graphicFrame>
      <xdr:nvGraphicFramePr>
        <xdr:cNvPr id="3" name="Chart 3"/>
        <xdr:cNvGraphicFramePr/>
      </xdr:nvGraphicFramePr>
      <xdr:xfrm>
        <a:off x="3914775" y="4038600"/>
        <a:ext cx="673417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workbookViewId="0" topLeftCell="A4">
      <selection activeCell="B6" sqref="B6"/>
    </sheetView>
  </sheetViews>
  <sheetFormatPr defaultColWidth="9.00390625" defaultRowHeight="12.75"/>
  <cols>
    <col min="1" max="1" width="22.75390625" style="1" customWidth="1"/>
    <col min="2" max="2" width="10.625" style="1" customWidth="1"/>
    <col min="3" max="3" width="9.375" style="1" customWidth="1"/>
    <col min="4" max="8" width="9.00390625" style="1" customWidth="1"/>
    <col min="9" max="10" width="10.00390625" style="1" customWidth="1"/>
    <col min="11" max="16384" width="9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24" ht="12.75">
      <c r="A6" s="2"/>
      <c r="B6" s="2"/>
      <c r="C6" s="2"/>
      <c r="D6" s="2"/>
      <c r="E6" s="2" t="s">
        <v>5</v>
      </c>
      <c r="F6" s="2"/>
      <c r="G6" s="2"/>
      <c r="H6" s="2"/>
      <c r="I6" s="2" t="s">
        <v>6</v>
      </c>
      <c r="J6" s="2"/>
      <c r="K6" s="2"/>
      <c r="L6" s="2"/>
      <c r="M6" s="2" t="s">
        <v>7</v>
      </c>
      <c r="N6" s="2"/>
      <c r="O6" s="2"/>
      <c r="P6" s="2"/>
      <c r="Q6" s="2" t="s">
        <v>8</v>
      </c>
      <c r="R6" s="2"/>
      <c r="S6" s="2"/>
      <c r="T6" s="2"/>
      <c r="U6" s="2" t="s">
        <v>9</v>
      </c>
      <c r="V6" s="2"/>
      <c r="W6" s="2"/>
      <c r="X6" s="2"/>
    </row>
    <row r="7" spans="1:24" s="4" customFormat="1" ht="12.75">
      <c r="A7" s="3" t="s">
        <v>10</v>
      </c>
      <c r="B7" s="3" t="s">
        <v>11</v>
      </c>
      <c r="C7" s="3" t="s">
        <v>12</v>
      </c>
      <c r="D7" s="3" t="s">
        <v>13</v>
      </c>
      <c r="E7" s="3" t="s">
        <v>14</v>
      </c>
      <c r="F7" s="3"/>
      <c r="G7" s="3" t="s">
        <v>15</v>
      </c>
      <c r="H7" s="3"/>
      <c r="I7" s="3" t="s">
        <v>14</v>
      </c>
      <c r="J7" s="3"/>
      <c r="K7" s="3" t="s">
        <v>15</v>
      </c>
      <c r="L7" s="3"/>
      <c r="M7" s="3" t="s">
        <v>14</v>
      </c>
      <c r="N7" s="3"/>
      <c r="O7" s="3" t="s">
        <v>15</v>
      </c>
      <c r="P7" s="3"/>
      <c r="Q7" s="3" t="s">
        <v>14</v>
      </c>
      <c r="R7" s="3"/>
      <c r="S7" s="3" t="s">
        <v>15</v>
      </c>
      <c r="T7" s="3"/>
      <c r="U7" s="3" t="s">
        <v>14</v>
      </c>
      <c r="V7" s="3"/>
      <c r="W7" s="3" t="s">
        <v>15</v>
      </c>
      <c r="X7" s="3"/>
    </row>
    <row r="8" spans="1:24" ht="12.75">
      <c r="A8" s="2"/>
      <c r="B8" s="2"/>
      <c r="C8" s="2"/>
      <c r="D8" s="2"/>
      <c r="E8" s="2" t="s">
        <v>16</v>
      </c>
      <c r="F8" s="2" t="s">
        <v>17</v>
      </c>
      <c r="G8" s="2" t="s">
        <v>16</v>
      </c>
      <c r="H8" s="2" t="s">
        <v>17</v>
      </c>
      <c r="I8" s="2" t="s">
        <v>16</v>
      </c>
      <c r="J8" s="2" t="s">
        <v>17</v>
      </c>
      <c r="K8" s="2" t="s">
        <v>16</v>
      </c>
      <c r="L8" s="2" t="s">
        <v>17</v>
      </c>
      <c r="M8" s="2" t="s">
        <v>16</v>
      </c>
      <c r="N8" s="2" t="s">
        <v>17</v>
      </c>
      <c r="O8" s="2" t="s">
        <v>16</v>
      </c>
      <c r="P8" s="2" t="s">
        <v>17</v>
      </c>
      <c r="Q8" s="2" t="s">
        <v>16</v>
      </c>
      <c r="R8" s="2" t="s">
        <v>17</v>
      </c>
      <c r="S8" s="2" t="s">
        <v>16</v>
      </c>
      <c r="T8" s="2" t="s">
        <v>17</v>
      </c>
      <c r="U8" s="2" t="s">
        <v>16</v>
      </c>
      <c r="V8" s="2" t="s">
        <v>17</v>
      </c>
      <c r="W8" s="2" t="s">
        <v>16</v>
      </c>
      <c r="X8" s="2" t="s">
        <v>17</v>
      </c>
    </row>
    <row r="9" spans="1:24" ht="12.75">
      <c r="A9" s="2" t="s">
        <v>18</v>
      </c>
      <c r="B9" s="5" t="s">
        <v>19</v>
      </c>
      <c r="C9" s="5">
        <v>0</v>
      </c>
      <c r="D9" s="5">
        <v>17</v>
      </c>
      <c r="E9" s="5">
        <v>12</v>
      </c>
      <c r="F9" s="5">
        <v>9</v>
      </c>
      <c r="G9" s="5">
        <v>12</v>
      </c>
      <c r="H9" s="5">
        <v>9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"/>
      <c r="V9" s="2"/>
      <c r="W9" s="2"/>
      <c r="X9" s="2"/>
    </row>
    <row r="10" spans="1:24" ht="12.75">
      <c r="A10" s="2" t="s">
        <v>20</v>
      </c>
      <c r="B10" s="5" t="s">
        <v>19</v>
      </c>
      <c r="C10" s="5">
        <v>0</v>
      </c>
      <c r="D10" s="5">
        <v>17.5</v>
      </c>
      <c r="E10" s="5">
        <v>13</v>
      </c>
      <c r="F10" s="5">
        <v>5</v>
      </c>
      <c r="G10" s="5">
        <v>13</v>
      </c>
      <c r="H10" s="5">
        <v>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2.75">
      <c r="A11" s="2" t="s">
        <v>21</v>
      </c>
      <c r="B11" s="5" t="s">
        <v>19</v>
      </c>
      <c r="C11" s="5">
        <v>0</v>
      </c>
      <c r="D11" s="5">
        <v>18</v>
      </c>
      <c r="E11" s="5">
        <v>12</v>
      </c>
      <c r="F11" s="5">
        <v>6</v>
      </c>
      <c r="G11" s="5">
        <v>12</v>
      </c>
      <c r="H11" s="5">
        <v>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"/>
      <c r="V11" s="2"/>
      <c r="W11" s="2"/>
      <c r="X11" s="2"/>
    </row>
    <row r="12" spans="1:24" ht="12.75">
      <c r="A12" s="2" t="s">
        <v>22</v>
      </c>
      <c r="B12" s="5" t="s">
        <v>23</v>
      </c>
      <c r="C12" s="5">
        <v>1</v>
      </c>
      <c r="D12" s="5">
        <v>17.5</v>
      </c>
      <c r="E12" s="5">
        <v>22</v>
      </c>
      <c r="F12" s="5">
        <v>13</v>
      </c>
      <c r="G12" s="5">
        <v>22</v>
      </c>
      <c r="H12" s="5">
        <v>13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2"/>
      <c r="V12" s="2"/>
      <c r="W12" s="2"/>
      <c r="X12" s="2"/>
    </row>
    <row r="13" spans="1:24" ht="12.75">
      <c r="A13" s="2" t="s">
        <v>24</v>
      </c>
      <c r="B13" s="5" t="s">
        <v>19</v>
      </c>
      <c r="C13" s="5">
        <v>0</v>
      </c>
      <c r="D13" s="5">
        <v>18.5</v>
      </c>
      <c r="E13" s="5">
        <v>13</v>
      </c>
      <c r="F13" s="5">
        <v>8</v>
      </c>
      <c r="G13" s="5">
        <v>13</v>
      </c>
      <c r="H13" s="5">
        <v>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2"/>
      <c r="V13" s="2"/>
      <c r="W13" s="2"/>
      <c r="X13" s="2"/>
    </row>
    <row r="14" spans="1:24" ht="12.75">
      <c r="A14" s="2" t="s">
        <v>25</v>
      </c>
      <c r="B14" s="5" t="s">
        <v>23</v>
      </c>
      <c r="C14" s="5">
        <v>1</v>
      </c>
      <c r="D14" s="5">
        <v>18</v>
      </c>
      <c r="E14" s="5">
        <v>15</v>
      </c>
      <c r="F14" s="5">
        <v>21</v>
      </c>
      <c r="G14" s="5">
        <v>15</v>
      </c>
      <c r="H14" s="5">
        <v>21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2"/>
      <c r="V14" s="2"/>
      <c r="W14" s="2"/>
      <c r="X14" s="2"/>
    </row>
    <row r="15" spans="1:256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2" spans="1:24" ht="12.75">
      <c r="A32" s="7" t="s">
        <v>26</v>
      </c>
      <c r="B32" s="7" t="e">
        <f>AVERAGE(B9:B30)</f>
        <v>#DIV/0!</v>
      </c>
      <c r="C32" s="7">
        <f>AVERAGE(C9:C30)</f>
        <v>0.3333333333333333</v>
      </c>
      <c r="D32" s="7">
        <f>AVERAGE(D9:D30)</f>
        <v>17.75</v>
      </c>
      <c r="E32" s="7">
        <f>AVERAGE(E9:E30)</f>
        <v>14.5</v>
      </c>
      <c r="F32" s="7">
        <f>AVERAGE(F9:F30)</f>
        <v>10.333333333333334</v>
      </c>
      <c r="G32" s="7">
        <f>AVERAGE(G9:G30)</f>
        <v>14.5</v>
      </c>
      <c r="H32" s="7">
        <f>AVERAGE(H9:H30)</f>
        <v>10.333333333333334</v>
      </c>
      <c r="I32" s="7" t="e">
        <f>AVERAGE(I9:I30)</f>
        <v>#DIV/0!</v>
      </c>
      <c r="J32" s="7" t="e">
        <f>AVERAGE(J9:J30)</f>
        <v>#DIV/0!</v>
      </c>
      <c r="K32" s="7" t="e">
        <f>AVERAGE(K9:K30)</f>
        <v>#DIV/0!</v>
      </c>
      <c r="L32" s="7" t="e">
        <f>AVERAGE(L9:L30)</f>
        <v>#DIV/0!</v>
      </c>
      <c r="M32" s="7" t="e">
        <f>AVERAGE(M9:M30)</f>
        <v>#DIV/0!</v>
      </c>
      <c r="N32" s="7" t="e">
        <f>AVERAGE(N9:N30)</f>
        <v>#DIV/0!</v>
      </c>
      <c r="O32" s="7" t="e">
        <f>AVERAGE(O9:O30)</f>
        <v>#DIV/0!</v>
      </c>
      <c r="P32" s="7" t="e">
        <f>AVERAGE(P9:P30)</f>
        <v>#DIV/0!</v>
      </c>
      <c r="Q32" s="7" t="e">
        <f>AVERAGE(Q9:Q30)</f>
        <v>#DIV/0!</v>
      </c>
      <c r="R32" s="7" t="e">
        <f>AVERAGE(R9:R30)</f>
        <v>#DIV/0!</v>
      </c>
      <c r="S32" s="7" t="e">
        <f>AVERAGE(S9:S30)</f>
        <v>#DIV/0!</v>
      </c>
      <c r="T32" s="7" t="e">
        <f>AVERAGE(T9:T30)</f>
        <v>#DIV/0!</v>
      </c>
      <c r="U32" s="7" t="e">
        <f>AVERAGE(U9:U30)</f>
        <v>#DIV/0!</v>
      </c>
      <c r="V32" s="7" t="e">
        <f>AVERAGE(V9:V30)</f>
        <v>#DIV/0!</v>
      </c>
      <c r="W32" s="7" t="e">
        <f>AVERAGE(W9:W30)</f>
        <v>#DIV/0!</v>
      </c>
      <c r="X32" s="7" t="e">
        <f>AVERAGE(X9:X30)</f>
        <v>#DIV/0!</v>
      </c>
    </row>
    <row r="33" spans="1:24" ht="12.75">
      <c r="A33" s="7" t="s">
        <v>27</v>
      </c>
      <c r="B33" s="7">
        <f>COUNT(B9:B30)</f>
        <v>0</v>
      </c>
      <c r="C33" s="7">
        <f>COUNT(C9:C30)</f>
        <v>6</v>
      </c>
      <c r="D33" s="7">
        <f>COUNT(D9:D30)</f>
        <v>6</v>
      </c>
      <c r="E33" s="7">
        <f>COUNT(E9:E30)</f>
        <v>6</v>
      </c>
      <c r="F33" s="7">
        <f>COUNT(F9:F30)</f>
        <v>6</v>
      </c>
      <c r="G33" s="7">
        <f>COUNT(G9:G30)</f>
        <v>6</v>
      </c>
      <c r="H33" s="7">
        <f>COUNT(H9:H30)</f>
        <v>6</v>
      </c>
      <c r="I33" s="7">
        <f>COUNT(I9:I30)</f>
        <v>0</v>
      </c>
      <c r="J33" s="7">
        <f>COUNT(J9:J30)</f>
        <v>0</v>
      </c>
      <c r="K33" s="7">
        <f>COUNT(K9:K30)</f>
        <v>0</v>
      </c>
      <c r="L33" s="7">
        <f>COUNT(L9:L30)</f>
        <v>0</v>
      </c>
      <c r="M33" s="7">
        <f>COUNT(M9:M30)</f>
        <v>0</v>
      </c>
      <c r="N33" s="7">
        <f>COUNT(N9:N30)</f>
        <v>0</v>
      </c>
      <c r="O33" s="7">
        <f>COUNT(O9:O30)</f>
        <v>0</v>
      </c>
      <c r="P33" s="7">
        <f>COUNT(P9:P30)</f>
        <v>0</v>
      </c>
      <c r="Q33" s="7">
        <f>COUNT(Q9:Q30)</f>
        <v>0</v>
      </c>
      <c r="R33" s="7">
        <f>COUNT(R9:R30)</f>
        <v>0</v>
      </c>
      <c r="S33" s="7">
        <f>COUNT(S9:S30)</f>
        <v>0</v>
      </c>
      <c r="T33" s="7">
        <f>COUNT(T9:T30)</f>
        <v>0</v>
      </c>
      <c r="U33" s="7">
        <f>COUNT(U9:U30)</f>
        <v>0</v>
      </c>
      <c r="V33" s="7">
        <f>COUNT(V9:V30)</f>
        <v>0</v>
      </c>
      <c r="W33" s="7">
        <f>COUNT(W9:W30)</f>
        <v>0</v>
      </c>
      <c r="X33" s="7">
        <f>COUNT(X9:X30)</f>
        <v>0</v>
      </c>
    </row>
    <row r="34" spans="1:24" ht="12.75">
      <c r="A34" s="7" t="s">
        <v>28</v>
      </c>
      <c r="B34" s="7" t="e">
        <f>AVERAGE(B9:B30)</f>
        <v>#DIV/0!</v>
      </c>
      <c r="C34" s="7">
        <f>AVERAGE(C9:C30)</f>
        <v>0.3333333333333333</v>
      </c>
      <c r="D34" s="7">
        <f>AVERAGE(D9:D30)</f>
        <v>17.75</v>
      </c>
      <c r="E34" s="7">
        <f>AVERAGE(E9:E30)</f>
        <v>14.5</v>
      </c>
      <c r="F34" s="7">
        <f>AVERAGE(F9:F30)</f>
        <v>10.333333333333334</v>
      </c>
      <c r="G34" s="7">
        <f>AVERAGE(G9:G30)</f>
        <v>14.5</v>
      </c>
      <c r="H34" s="7">
        <f>AVERAGE(H9:H30)</f>
        <v>10.333333333333334</v>
      </c>
      <c r="I34" s="7" t="e">
        <f>AVERAGE(I9:I30)</f>
        <v>#DIV/0!</v>
      </c>
      <c r="J34" s="7" t="e">
        <f>AVERAGE(J9:J30)</f>
        <v>#DIV/0!</v>
      </c>
      <c r="K34" s="7" t="e">
        <f>AVERAGE(K9:K30)</f>
        <v>#DIV/0!</v>
      </c>
      <c r="L34" s="7" t="e">
        <f>AVERAGE(L9:L30)</f>
        <v>#DIV/0!</v>
      </c>
      <c r="M34" s="7" t="e">
        <f>AVERAGE(M9:M30)</f>
        <v>#DIV/0!</v>
      </c>
      <c r="N34" s="7" t="e">
        <f>AVERAGE(N9:N30)</f>
        <v>#DIV/0!</v>
      </c>
      <c r="O34" s="7" t="e">
        <f>AVERAGE(O9:O30)</f>
        <v>#DIV/0!</v>
      </c>
      <c r="P34" s="7" t="e">
        <f>AVERAGE(P9:P30)</f>
        <v>#DIV/0!</v>
      </c>
      <c r="Q34" s="7" t="e">
        <f>AVERAGE(Q9:Q30)</f>
        <v>#DIV/0!</v>
      </c>
      <c r="R34" s="7" t="e">
        <f>AVERAGE(R9:R30)</f>
        <v>#DIV/0!</v>
      </c>
      <c r="S34" s="7" t="e">
        <f>AVERAGE(S9:S30)</f>
        <v>#DIV/0!</v>
      </c>
      <c r="T34" s="7" t="e">
        <f>AVERAGE(T9:T30)</f>
        <v>#DIV/0!</v>
      </c>
      <c r="U34" s="7" t="e">
        <f>AVERAGE(U9:U30)</f>
        <v>#DIV/0!</v>
      </c>
      <c r="V34" s="7" t="e">
        <f>AVERAGE(V9:V30)</f>
        <v>#DIV/0!</v>
      </c>
      <c r="W34" s="7" t="e">
        <f>AVERAGE(W9:W30)</f>
        <v>#DIV/0!</v>
      </c>
      <c r="X34" s="7" t="e">
        <f>AVERAGE(X9:X30)</f>
        <v>#DIV/0!</v>
      </c>
    </row>
    <row r="35" spans="1:24" ht="12.75">
      <c r="A35" s="7" t="s">
        <v>29</v>
      </c>
      <c r="B35" s="7" t="e">
        <f>STDEV(B9:B30)</f>
        <v>#DIV/0!</v>
      </c>
      <c r="C35" s="7">
        <f>STDEV(C9:C30)</f>
        <v>0.5163977794943223</v>
      </c>
      <c r="D35" s="7">
        <f>STDEV(D9:D30)</f>
        <v>0.5244044240850758</v>
      </c>
      <c r="E35" s="7">
        <f>STDEV(E9:E30)</f>
        <v>3.8340579025361627</v>
      </c>
      <c r="F35" s="7">
        <f>STDEV(F9:F30)</f>
        <v>5.921711464320654</v>
      </c>
      <c r="G35" s="7">
        <f>STDEV(G9:G30)</f>
        <v>3.8340579025361627</v>
      </c>
      <c r="H35" s="7">
        <f>STDEV(H9:H30)</f>
        <v>5.921711464320654</v>
      </c>
      <c r="I35" s="7" t="e">
        <f>STDEV(I9:I30)</f>
        <v>#DIV/0!</v>
      </c>
      <c r="J35" s="7" t="e">
        <f>STDEV(J9:J30)</f>
        <v>#DIV/0!</v>
      </c>
      <c r="K35" s="7" t="e">
        <f>STDEV(K9:K30)</f>
        <v>#DIV/0!</v>
      </c>
      <c r="L35" s="7" t="e">
        <f>STDEV(L9:L30)</f>
        <v>#DIV/0!</v>
      </c>
      <c r="M35" s="7" t="e">
        <f>STDEV(M9:M30)</f>
        <v>#DIV/0!</v>
      </c>
      <c r="N35" s="7" t="e">
        <f>STDEV(N9:N30)</f>
        <v>#DIV/0!</v>
      </c>
      <c r="O35" s="7" t="e">
        <f>STDEV(O9:O30)</f>
        <v>#DIV/0!</v>
      </c>
      <c r="P35" s="7" t="e">
        <f>STDEV(P9:P30)</f>
        <v>#DIV/0!</v>
      </c>
      <c r="Q35" s="7" t="e">
        <f>STDEV(Q9:Q30)</f>
        <v>#DIV/0!</v>
      </c>
      <c r="R35" s="7" t="e">
        <f>STDEV(R9:R30)</f>
        <v>#DIV/0!</v>
      </c>
      <c r="S35" s="7" t="e">
        <f>STDEV(S9:S30)</f>
        <v>#DIV/0!</v>
      </c>
      <c r="T35" s="7" t="e">
        <f>STDEV(T9:T30)</f>
        <v>#DIV/0!</v>
      </c>
      <c r="U35" s="7" t="e">
        <f>STDEV(U9:U30)</f>
        <v>#DIV/0!</v>
      </c>
      <c r="V35" s="7" t="e">
        <f>STDEV(V9:V30)</f>
        <v>#DIV/0!</v>
      </c>
      <c r="W35" s="7" t="e">
        <f>STDEV(W9:W30)</f>
        <v>#DIV/0!</v>
      </c>
      <c r="X35" s="7" t="e">
        <f>STDEV(X9:X30)</f>
        <v>#DIV/0!</v>
      </c>
    </row>
    <row r="36" spans="1:24" ht="12.75">
      <c r="A36" s="8" t="s">
        <v>30</v>
      </c>
      <c r="B36" s="9" t="e">
        <f>CONFIDENCE(0.05,B35,B33)</f>
        <v>#DIV/0!</v>
      </c>
      <c r="C36" s="9">
        <f>CONFIDENCE(0.05,C35,C33)</f>
        <v>0.413196688203041</v>
      </c>
      <c r="D36" s="9">
        <f>CONFIDENCE(0.05,D35,D33)</f>
        <v>0.419603220453737</v>
      </c>
      <c r="E36" s="9">
        <f>CONFIDENCE(0.05,E35,E33)</f>
        <v>3.067828892018035</v>
      </c>
      <c r="F36" s="9">
        <f>CONFIDENCE(0.05,F35,F33)</f>
        <v>4.7382689521773536</v>
      </c>
      <c r="G36" s="9">
        <f>CONFIDENCE(0.05,G35,G33)</f>
        <v>3.067828892018035</v>
      </c>
      <c r="H36" s="9">
        <f>CONFIDENCE(0.05,H35,H33)</f>
        <v>4.7382689521773536</v>
      </c>
      <c r="I36" s="9" t="e">
        <f>CONFIDENCE(0.05,I35,I33)</f>
        <v>#DIV/0!</v>
      </c>
      <c r="J36" s="9" t="e">
        <f>CONFIDENCE(0.05,J35,J33)</f>
        <v>#DIV/0!</v>
      </c>
      <c r="K36" s="9" t="e">
        <f>CONFIDENCE(0.05,K35,K33)</f>
        <v>#DIV/0!</v>
      </c>
      <c r="L36" s="9" t="e">
        <f>CONFIDENCE(0.05,L35,L33)</f>
        <v>#DIV/0!</v>
      </c>
      <c r="M36" s="9" t="e">
        <f>CONFIDENCE(0.05,M35,M33)</f>
        <v>#DIV/0!</v>
      </c>
      <c r="N36" s="9" t="e">
        <f>CONFIDENCE(0.05,N35,N33)</f>
        <v>#DIV/0!</v>
      </c>
      <c r="O36" s="9" t="e">
        <f>CONFIDENCE(0.05,O35,O33)</f>
        <v>#DIV/0!</v>
      </c>
      <c r="P36" s="9" t="e">
        <f>CONFIDENCE(0.05,P35,P33)</f>
        <v>#DIV/0!</v>
      </c>
      <c r="Q36" s="9" t="e">
        <f>CONFIDENCE(0.05,Q35,Q33)</f>
        <v>#DIV/0!</v>
      </c>
      <c r="R36" s="9" t="e">
        <f>CONFIDENCE(0.05,R35,R33)</f>
        <v>#DIV/0!</v>
      </c>
      <c r="S36" s="9" t="e">
        <f>CONFIDENCE(0.05,S35,S33)</f>
        <v>#DIV/0!</v>
      </c>
      <c r="T36" s="9" t="e">
        <f>CONFIDENCE(0.05,T35,T33)</f>
        <v>#DIV/0!</v>
      </c>
      <c r="U36" s="9" t="e">
        <f>CONFIDENCE(0.05,U35,U33)</f>
        <v>#DIV/0!</v>
      </c>
      <c r="V36" s="9" t="e">
        <f>CONFIDENCE(0.05,V35,V33)</f>
        <v>#DIV/0!</v>
      </c>
      <c r="W36" s="9" t="e">
        <f>CONFIDENCE(0.05,W35,W33)</f>
        <v>#DIV/0!</v>
      </c>
      <c r="X36" s="9" t="e">
        <f>CONFIDENCE(0.05,X35,X33)</f>
        <v>#DIV/0!</v>
      </c>
    </row>
    <row r="37" spans="1:24" ht="12.75">
      <c r="A37" s="8" t="s">
        <v>31</v>
      </c>
      <c r="B37" s="9" t="e">
        <f>VAR(B9:B30)</f>
        <v>#DIV/0!</v>
      </c>
      <c r="C37" s="9">
        <f>VAR(C9:C30)</f>
        <v>0.2666666666666667</v>
      </c>
      <c r="D37" s="9">
        <f>VAR(D9:D30)</f>
        <v>0.275</v>
      </c>
      <c r="E37" s="9">
        <f>VAR(E9:E30)</f>
        <v>14.7</v>
      </c>
      <c r="F37" s="9">
        <f>VAR(F9:F30)</f>
        <v>35.06666666666667</v>
      </c>
      <c r="G37" s="9">
        <f>VAR(G9:G30)</f>
        <v>14.7</v>
      </c>
      <c r="H37" s="9">
        <f>VAR(H9:H30)</f>
        <v>35.06666666666667</v>
      </c>
      <c r="I37" s="9" t="e">
        <f>VAR(I9:I30)</f>
        <v>#DIV/0!</v>
      </c>
      <c r="J37" s="9" t="e">
        <f>VAR(J9:J30)</f>
        <v>#DIV/0!</v>
      </c>
      <c r="K37" s="9" t="e">
        <f>VAR(K9:K30)</f>
        <v>#DIV/0!</v>
      </c>
      <c r="L37" s="9" t="e">
        <f>VAR(L9:L30)</f>
        <v>#DIV/0!</v>
      </c>
      <c r="M37" s="9" t="e">
        <f>VAR(M9:M30)</f>
        <v>#DIV/0!</v>
      </c>
      <c r="N37" s="9" t="e">
        <f>VAR(N9:N30)</f>
        <v>#DIV/0!</v>
      </c>
      <c r="O37" s="9" t="e">
        <f>VAR(O9:O30)</f>
        <v>#DIV/0!</v>
      </c>
      <c r="P37" s="9" t="e">
        <f>VAR(P9:P30)</f>
        <v>#DIV/0!</v>
      </c>
      <c r="Q37" s="9" t="e">
        <f>VAR(Q9:Q30)</f>
        <v>#DIV/0!</v>
      </c>
      <c r="R37" s="9" t="e">
        <f>VAR(R9:R30)</f>
        <v>#DIV/0!</v>
      </c>
      <c r="S37" s="9" t="e">
        <f>VAR(S9:S30)</f>
        <v>#DIV/0!</v>
      </c>
      <c r="T37" s="9" t="e">
        <f>VAR(T9:T30)</f>
        <v>#DIV/0!</v>
      </c>
      <c r="U37" s="9" t="e">
        <f>VAR(U9:U30)</f>
        <v>#DIV/0!</v>
      </c>
      <c r="V37" s="9" t="e">
        <f>VAR(V9:V30)</f>
        <v>#DIV/0!</v>
      </c>
      <c r="W37" s="9" t="e">
        <f>VAR(W9:W30)</f>
        <v>#DIV/0!</v>
      </c>
      <c r="X37" s="9" t="e">
        <f>VAR(X9:X30)</f>
        <v>#DIV/0!</v>
      </c>
    </row>
    <row r="38" spans="1:20" ht="12.75">
      <c r="A38" s="10"/>
      <c r="B38" s="11" t="s">
        <v>32</v>
      </c>
      <c r="C38" s="11"/>
      <c r="D38" s="11" t="s">
        <v>33</v>
      </c>
      <c r="E38" s="11"/>
      <c r="F38" s="11" t="s">
        <v>34</v>
      </c>
      <c r="G38" s="11"/>
      <c r="H38" s="11" t="s">
        <v>35</v>
      </c>
      <c r="I38" s="11"/>
      <c r="J38" s="11"/>
      <c r="K38" s="11" t="s">
        <v>36</v>
      </c>
      <c r="L38" s="11"/>
      <c r="M38" s="11" t="s">
        <v>37</v>
      </c>
      <c r="N38" s="11"/>
      <c r="O38" s="11" t="s">
        <v>38</v>
      </c>
      <c r="P38" s="11" t="s">
        <v>39</v>
      </c>
      <c r="Q38" s="11" t="s">
        <v>40</v>
      </c>
      <c r="R38" s="11" t="s">
        <v>41</v>
      </c>
      <c r="S38" s="11" t="s">
        <v>42</v>
      </c>
      <c r="T38" s="11" t="s">
        <v>43</v>
      </c>
    </row>
    <row r="39" spans="1:20" ht="12.75">
      <c r="A39" s="10" t="s">
        <v>44</v>
      </c>
      <c r="B39" s="10" t="e">
        <f>CORREL(B9:B30,D9:D30)</f>
        <v>#VALUE!</v>
      </c>
      <c r="C39" s="10"/>
      <c r="D39" s="10">
        <f>CORREL(D9:D30,F9:F30)</f>
        <v>0.09660679298446447</v>
      </c>
      <c r="E39" s="10"/>
      <c r="F39" s="10">
        <f>CORREL(F9:F30,H9:H30)</f>
        <v>1</v>
      </c>
      <c r="G39" s="10"/>
      <c r="H39" s="10" t="e">
        <f>CORREL(H9:H30,K9:K30)</f>
        <v>#VALUE!</v>
      </c>
      <c r="I39" s="10"/>
      <c r="J39" s="10"/>
      <c r="K39" s="10" t="e">
        <f>CORREL(K9:K30,M9:M30)</f>
        <v>#VALUE!</v>
      </c>
      <c r="L39" s="10"/>
      <c r="M39" s="10" t="e">
        <f>CORREL(M9:M30,O9:O30)</f>
        <v>#VALUE!</v>
      </c>
      <c r="N39" s="10"/>
      <c r="O39" s="10" t="e">
        <f>CORREL(O9:O30,P9:P30)</f>
        <v>#VALUE!</v>
      </c>
      <c r="P39" s="10" t="e">
        <f>CORREL(P9:P30,Q9:Q30)</f>
        <v>#VALUE!</v>
      </c>
      <c r="Q39" s="10" t="e">
        <f>CORREL(Q9:Q30,R9:R30)</f>
        <v>#VALUE!</v>
      </c>
      <c r="R39" s="10" t="e">
        <f>CORREL(R9:R30,S9:S30)</f>
        <v>#VALUE!</v>
      </c>
      <c r="S39" s="10" t="e">
        <f>CORREL(S9:S30,T9:T30)</f>
        <v>#VALUE!</v>
      </c>
      <c r="T39" s="10" t="e">
        <f>CORREL(T9:T30,U9:U30)</f>
        <v>#VALUE!</v>
      </c>
    </row>
    <row r="40" spans="1:20" ht="12.75">
      <c r="A40" s="12" t="s">
        <v>45</v>
      </c>
      <c r="B40" s="13" t="e">
        <f>TTEST(B9:B30,D9:D30,2,1)</f>
        <v>#VALUE!</v>
      </c>
      <c r="C40" s="13"/>
      <c r="D40" s="13">
        <f>TTEST(D9:D30,F9:F30,2,1)</f>
        <v>0.027401440362885172</v>
      </c>
      <c r="E40" s="13"/>
      <c r="F40" s="13" t="e">
        <f>TTEST(F9:F30,H9:H30,2,1)</f>
        <v>#VALUE!</v>
      </c>
      <c r="G40" s="13"/>
      <c r="H40" s="13" t="e">
        <f>TTEST(H9:H30,K9:K30,2,1)</f>
        <v>#VALUE!</v>
      </c>
      <c r="I40" s="13"/>
      <c r="J40" s="13"/>
      <c r="K40" s="13" t="e">
        <f>TTEST(K9:K30,M9:M30,2,1)</f>
        <v>#VALUE!</v>
      </c>
      <c r="L40" s="13"/>
      <c r="M40" s="13" t="e">
        <f>TTEST(M9:M30,O9:O30,2,1)</f>
        <v>#VALUE!</v>
      </c>
      <c r="N40" s="13"/>
      <c r="O40" s="13" t="e">
        <f>TTEST(O9:O30,P9:P30,2,1)</f>
        <v>#VALUE!</v>
      </c>
      <c r="P40" s="13" t="e">
        <f>TTEST(P9:P30,Q9:Q30,2,1)</f>
        <v>#VALUE!</v>
      </c>
      <c r="Q40" s="13" t="e">
        <f>TTEST(Q9:Q30,R9:R30,2,1)</f>
        <v>#VALUE!</v>
      </c>
      <c r="R40" s="13" t="e">
        <f>TTEST(R9:R30,S9:S30,2,1)</f>
        <v>#VALUE!</v>
      </c>
      <c r="S40" s="13" t="e">
        <f>TTEST(S9:S30,T9:T30,2,1)</f>
        <v>#VALUE!</v>
      </c>
      <c r="T40" s="13" t="e">
        <f>TTEST(T9:T30,U9:U30,2,1)</f>
        <v>#VALUE!</v>
      </c>
    </row>
    <row r="41" spans="1:20" ht="12.75">
      <c r="A41" s="12" t="s">
        <v>46</v>
      </c>
      <c r="B41" s="14" t="e">
        <f>B34-D34</f>
        <v>#DIV/0!</v>
      </c>
      <c r="C41" s="14"/>
      <c r="D41" s="14">
        <f>D34-F34</f>
        <v>7.416666666666666</v>
      </c>
      <c r="E41" s="14"/>
      <c r="F41" s="14">
        <f>F34-H34</f>
        <v>0</v>
      </c>
      <c r="G41" s="14"/>
      <c r="H41" s="14" t="e">
        <f>H34-K34</f>
        <v>#DIV/0!</v>
      </c>
      <c r="I41" s="14"/>
      <c r="J41" s="14"/>
      <c r="K41" s="14" t="e">
        <f>K34-M34</f>
        <v>#DIV/0!</v>
      </c>
      <c r="L41" s="14"/>
      <c r="M41" s="14" t="e">
        <f>M34-O34</f>
        <v>#DIV/0!</v>
      </c>
      <c r="N41" s="14"/>
      <c r="O41" s="14" t="e">
        <f>O34-P34</f>
        <v>#DIV/0!</v>
      </c>
      <c r="P41" s="14" t="e">
        <f>P34-Q34</f>
        <v>#DIV/0!</v>
      </c>
      <c r="Q41" s="14" t="e">
        <f>Q34-R34</f>
        <v>#DIV/0!</v>
      </c>
      <c r="R41" s="14" t="e">
        <f>R34-S34</f>
        <v>#DIV/0!</v>
      </c>
      <c r="S41" s="14" t="e">
        <f>S34-T34</f>
        <v>#DIV/0!</v>
      </c>
      <c r="T41" s="14" t="e">
        <f>T34-U34</f>
        <v>#DIV/0!</v>
      </c>
    </row>
    <row r="42" spans="1:20" ht="12.75">
      <c r="A42" s="12" t="s">
        <v>47</v>
      </c>
      <c r="B42" s="14" t="e">
        <f>-1*B41/B34*100</f>
        <v>#DIV/0!</v>
      </c>
      <c r="C42" s="14"/>
      <c r="D42" s="14">
        <f>-1*D41/D34*100</f>
        <v>-41.78403755868544</v>
      </c>
      <c r="E42" s="14"/>
      <c r="F42" s="14">
        <f>-1*F41/F34*100</f>
        <v>0</v>
      </c>
      <c r="G42" s="14"/>
      <c r="H42" s="14" t="e">
        <f>-1*H41/H34*100</f>
        <v>#DIV/0!</v>
      </c>
      <c r="I42" s="14"/>
      <c r="J42" s="14"/>
      <c r="K42" s="14" t="e">
        <f>-1*K41/K34*100</f>
        <v>#DIV/0!</v>
      </c>
      <c r="L42" s="14"/>
      <c r="M42" s="14" t="e">
        <f>-1*M41/M34*100</f>
        <v>#DIV/0!</v>
      </c>
      <c r="N42" s="14"/>
      <c r="O42" s="14" t="e">
        <f>-1*O41/O34*100</f>
        <v>#DIV/0!</v>
      </c>
      <c r="P42" s="14" t="e">
        <f>-1*P41/P34*100</f>
        <v>#DIV/0!</v>
      </c>
      <c r="Q42" s="14" t="e">
        <f>-1*Q41/Q34*100</f>
        <v>#DIV/0!</v>
      </c>
      <c r="R42" s="14" t="e">
        <f>-1*R41/R34*100</f>
        <v>#DIV/0!</v>
      </c>
      <c r="S42" s="14" t="e">
        <f>-1*S41/S34*100</f>
        <v>#DIV/0!</v>
      </c>
      <c r="T42" s="14" t="e">
        <f>-1*T41/T34*100</f>
        <v>#DIV/0!</v>
      </c>
    </row>
    <row r="43" spans="1:20" ht="12.75">
      <c r="A43" s="15" t="s">
        <v>48</v>
      </c>
      <c r="B43" s="15" t="e">
        <f>B32+D32</f>
        <v>#DIV/0!</v>
      </c>
      <c r="C43" s="15"/>
      <c r="D43" s="15">
        <f>D32+F32</f>
        <v>28.083333333333336</v>
      </c>
      <c r="E43" s="15"/>
      <c r="F43" s="15">
        <f>F32+H32</f>
        <v>20.666666666666668</v>
      </c>
      <c r="G43" s="15"/>
      <c r="H43" s="15" t="e">
        <f>H32+K32</f>
        <v>#DIV/0!</v>
      </c>
      <c r="I43" s="15"/>
      <c r="J43" s="15"/>
      <c r="K43" s="15" t="e">
        <f>K32+M32</f>
        <v>#DIV/0!</v>
      </c>
      <c r="L43" s="15"/>
      <c r="M43" s="15" t="e">
        <f>M32+O32</f>
        <v>#DIV/0!</v>
      </c>
      <c r="N43" s="15"/>
      <c r="O43" s="15" t="e">
        <f>O32+P32</f>
        <v>#DIV/0!</v>
      </c>
      <c r="P43" s="15" t="e">
        <f>P32+Q32</f>
        <v>#DIV/0!</v>
      </c>
      <c r="Q43" s="15" t="e">
        <f>Q32+R32</f>
        <v>#DIV/0!</v>
      </c>
      <c r="R43" s="15" t="e">
        <f>R32+S32</f>
        <v>#DIV/0!</v>
      </c>
      <c r="S43" s="15" t="e">
        <f>S32+T32</f>
        <v>#DIV/0!</v>
      </c>
      <c r="T43" s="15" t="e">
        <f>T32+U32</f>
        <v>#DIV/0!</v>
      </c>
    </row>
    <row r="44" spans="1:20" ht="12.75">
      <c r="A44" s="15"/>
      <c r="B44" s="15" t="s">
        <v>49</v>
      </c>
      <c r="C44" s="15"/>
      <c r="D44" s="15" t="s">
        <v>50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 t="s">
        <v>46</v>
      </c>
      <c r="B45" s="15" t="e">
        <f>F48-Q48</f>
        <v>#DIV/0!</v>
      </c>
      <c r="C45" s="15"/>
      <c r="D45" s="15" t="e">
        <f>H48-R48</f>
        <v>#DIV/0!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 t="s">
        <v>45</v>
      </c>
      <c r="B46" s="16" t="e">
        <f>TTEST(F9:F30,Q9:Q30,2,1)</f>
        <v>#VALUE!</v>
      </c>
      <c r="C46" s="16"/>
      <c r="D46" s="16" t="e">
        <f>TTEST(H9:H30,R9:R30,2,1)</f>
        <v>#VALUE!</v>
      </c>
      <c r="E46" s="1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2.75">
      <c r="A47" s="15" t="s">
        <v>51</v>
      </c>
      <c r="B47" s="15">
        <v>25</v>
      </c>
      <c r="C47" s="15"/>
      <c r="D47" s="15">
        <v>25</v>
      </c>
      <c r="E47" s="15"/>
      <c r="F47" s="15">
        <v>25</v>
      </c>
      <c r="G47" s="15"/>
      <c r="H47" s="15">
        <v>25</v>
      </c>
      <c r="I47" s="15"/>
      <c r="J47" s="15"/>
      <c r="K47" s="15">
        <v>50</v>
      </c>
      <c r="L47" s="15"/>
      <c r="M47" s="15">
        <v>50</v>
      </c>
      <c r="N47" s="15"/>
      <c r="O47" s="15">
        <v>25</v>
      </c>
      <c r="P47" s="15">
        <v>25</v>
      </c>
      <c r="Q47" s="15">
        <v>25</v>
      </c>
      <c r="R47" s="15">
        <v>25</v>
      </c>
      <c r="S47" s="15">
        <v>50</v>
      </c>
      <c r="T47" s="15">
        <v>50</v>
      </c>
    </row>
    <row r="48" spans="1:20" ht="12.75">
      <c r="A48" s="15" t="s">
        <v>52</v>
      </c>
      <c r="B48" s="15" t="e">
        <f>B32/B47</f>
        <v>#DIV/0!</v>
      </c>
      <c r="C48" s="15"/>
      <c r="D48" s="15">
        <f>D32/D47</f>
        <v>0.71</v>
      </c>
      <c r="E48" s="15"/>
      <c r="F48" s="15">
        <f>F32/F47</f>
        <v>0.41333333333333333</v>
      </c>
      <c r="G48" s="15"/>
      <c r="H48" s="15">
        <f>H32/H47</f>
        <v>0.41333333333333333</v>
      </c>
      <c r="I48" s="15"/>
      <c r="J48" s="15"/>
      <c r="K48" s="15" t="e">
        <f>K32/K47</f>
        <v>#DIV/0!</v>
      </c>
      <c r="L48" s="15"/>
      <c r="M48" s="15" t="e">
        <f>M32/M47</f>
        <v>#DIV/0!</v>
      </c>
      <c r="N48" s="15"/>
      <c r="O48" s="15" t="e">
        <f>O32/O47</f>
        <v>#DIV/0!</v>
      </c>
      <c r="P48" s="15" t="e">
        <f>P32/P47</f>
        <v>#DIV/0!</v>
      </c>
      <c r="Q48" s="15" t="e">
        <f>Q32/Q47</f>
        <v>#DIV/0!</v>
      </c>
      <c r="R48" s="15" t="e">
        <f>R32/R47</f>
        <v>#DIV/0!</v>
      </c>
      <c r="S48" s="15" t="e">
        <f>S32/S47</f>
        <v>#DIV/0!</v>
      </c>
      <c r="T48" s="15" t="e">
        <f>T32/T47</f>
        <v>#DIV/0!</v>
      </c>
    </row>
    <row r="49" spans="1:20" ht="12.75">
      <c r="A49" t="s">
        <v>53</v>
      </c>
      <c r="B49" s="15" t="e">
        <f>(B48+D48)/2</f>
        <v>#DIV/0!</v>
      </c>
      <c r="C49" s="15"/>
      <c r="D49" s="15">
        <f>(D48+F48)/2</f>
        <v>0.5616666666666666</v>
      </c>
      <c r="E49" s="15"/>
      <c r="F49" s="15">
        <f>(F48+H48)/2</f>
        <v>0.41333333333333333</v>
      </c>
      <c r="G49" s="15"/>
      <c r="H49" s="15" t="e">
        <f>(H48+K48)/2</f>
        <v>#DIV/0!</v>
      </c>
      <c r="I49" s="15"/>
      <c r="J49" s="15"/>
      <c r="K49" s="15" t="e">
        <f>(K48+M48)/2</f>
        <v>#DIV/0!</v>
      </c>
      <c r="L49" s="15"/>
      <c r="M49" s="15" t="e">
        <f>(M48+O48)/2</f>
        <v>#DIV/0!</v>
      </c>
      <c r="N49" s="15"/>
      <c r="O49" s="15" t="e">
        <f>(O48+P48)/2</f>
        <v>#DIV/0!</v>
      </c>
      <c r="P49" s="15" t="e">
        <f>(P48+Q48)/2</f>
        <v>#DIV/0!</v>
      </c>
      <c r="Q49" s="15" t="e">
        <f>(Q48+R48)/2</f>
        <v>#DIV/0!</v>
      </c>
      <c r="R49" s="15" t="e">
        <f>(R48+S48)/2</f>
        <v>#DIV/0!</v>
      </c>
      <c r="S49" s="15" t="e">
        <f>(S48+T48)/2</f>
        <v>#DIV/0!</v>
      </c>
      <c r="T49" s="15" t="e">
        <f>(T48+U48)/2</f>
        <v>#DIV/0!</v>
      </c>
    </row>
    <row r="50" spans="1:20" ht="12.75">
      <c r="A50" s="17" t="s">
        <v>46</v>
      </c>
      <c r="B50" s="15" t="e">
        <f>D48-B48</f>
        <v>#DIV/0!</v>
      </c>
      <c r="C50" s="15"/>
      <c r="D50" s="15">
        <f>F48-D48</f>
        <v>-0.29666666666666663</v>
      </c>
      <c r="E50" s="15"/>
      <c r="F50" s="15">
        <f>H48-F48</f>
        <v>0</v>
      </c>
      <c r="G50" s="15"/>
      <c r="H50" s="15" t="e">
        <f>K48-H48</f>
        <v>#DIV/0!</v>
      </c>
      <c r="I50" s="15"/>
      <c r="J50" s="15"/>
      <c r="K50" s="15" t="e">
        <f>M48-K48</f>
        <v>#DIV/0!</v>
      </c>
      <c r="L50" s="15"/>
      <c r="M50" s="15" t="e">
        <f>O48-M48</f>
        <v>#DIV/0!</v>
      </c>
      <c r="N50" s="15"/>
      <c r="O50" s="15" t="e">
        <f>P48-O48</f>
        <v>#DIV/0!</v>
      </c>
      <c r="P50" s="15" t="e">
        <f>Q48-P48</f>
        <v>#DIV/0!</v>
      </c>
      <c r="Q50" s="15" t="e">
        <f>R48-Q48</f>
        <v>#DIV/0!</v>
      </c>
      <c r="R50" s="15" t="e">
        <f>S48-R48</f>
        <v>#DIV/0!</v>
      </c>
      <c r="S50" s="15" t="e">
        <f>T48-S48</f>
        <v>#DIV/0!</v>
      </c>
      <c r="T50" s="15" t="e">
        <f>U48-T48</f>
        <v>#DIV/0!</v>
      </c>
    </row>
    <row r="51" spans="1:20" ht="12.75">
      <c r="A51" s="17"/>
      <c r="B51" s="15" t="s">
        <v>54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 t="s">
        <v>55</v>
      </c>
      <c r="R51" s="15"/>
      <c r="S51" s="15"/>
      <c r="T51" s="15"/>
    </row>
    <row r="52" spans="1:20" ht="12.75">
      <c r="A52" t="s">
        <v>56</v>
      </c>
      <c r="B52" s="18">
        <f>(F32+H32)/50</f>
        <v>0.41333333333333333</v>
      </c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8" t="e">
        <f>(Q32+R32)/50</f>
        <v>#DIV/0!</v>
      </c>
      <c r="R52" s="19"/>
      <c r="S52" s="19"/>
      <c r="T52" s="19"/>
    </row>
    <row r="54" spans="2:20" ht="12.75">
      <c r="B54" s="1">
        <v>1</v>
      </c>
      <c r="D54" s="1">
        <v>2</v>
      </c>
      <c r="F54" s="1">
        <v>3</v>
      </c>
      <c r="H54" s="1">
        <v>4</v>
      </c>
      <c r="K54" s="1">
        <v>5</v>
      </c>
      <c r="M54" s="1">
        <v>6</v>
      </c>
      <c r="O54" s="1">
        <v>7</v>
      </c>
      <c r="P54" s="1">
        <v>8</v>
      </c>
      <c r="Q54" s="1">
        <v>9</v>
      </c>
      <c r="R54" s="1">
        <v>10</v>
      </c>
      <c r="S54" s="1">
        <v>11</v>
      </c>
      <c r="T54" s="1">
        <v>12</v>
      </c>
    </row>
    <row r="73" spans="2:20" ht="12.75">
      <c r="B73" s="1" t="s">
        <v>57</v>
      </c>
      <c r="D73" s="1" t="s">
        <v>58</v>
      </c>
      <c r="F73" s="1" t="s">
        <v>59</v>
      </c>
      <c r="H73" s="1" t="s">
        <v>60</v>
      </c>
      <c r="K73" s="1" t="s">
        <v>61</v>
      </c>
      <c r="M73" s="1" t="s">
        <v>62</v>
      </c>
      <c r="O73" s="1" t="s">
        <v>63</v>
      </c>
      <c r="P73" s="1" t="s">
        <v>64</v>
      </c>
      <c r="Q73" s="1" t="s">
        <v>65</v>
      </c>
      <c r="R73" s="1" t="s">
        <v>66</v>
      </c>
      <c r="S73" s="1" t="s">
        <v>67</v>
      </c>
      <c r="T73" s="1" t="s">
        <v>68</v>
      </c>
    </row>
    <row r="74" spans="2:20" ht="12.75">
      <c r="B74" s="1">
        <v>1</v>
      </c>
      <c r="D74" s="1">
        <v>2</v>
      </c>
      <c r="F74" s="1">
        <v>3</v>
      </c>
      <c r="H74" s="1">
        <v>4</v>
      </c>
      <c r="K74" s="1">
        <v>5</v>
      </c>
      <c r="M74" s="1">
        <v>6</v>
      </c>
      <c r="O74" s="1">
        <v>7</v>
      </c>
      <c r="P74" s="1">
        <v>8</v>
      </c>
      <c r="Q74" s="1">
        <v>9</v>
      </c>
      <c r="R74" s="1">
        <v>10</v>
      </c>
      <c r="S74" s="1">
        <v>11</v>
      </c>
      <c r="T74" s="1">
        <v>12</v>
      </c>
    </row>
  </sheetData>
  <sheetProtection selectLockedCells="1" selectUnlockedCells="1"/>
  <printOptions/>
  <pageMargins left="0.3541666666666667" right="0.3541666666666667" top="0.7875" bottom="0.5902777777777778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22.75390625" style="1" customWidth="1"/>
    <col min="2" max="2" width="10.625" style="1" customWidth="1"/>
    <col min="3" max="3" width="9.375" style="1" customWidth="1"/>
    <col min="4" max="8" width="9.00390625" style="1" customWidth="1"/>
    <col min="9" max="10" width="10.00390625" style="1" customWidth="1"/>
    <col min="11" max="16384" width="9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24" ht="12.75">
      <c r="A6" s="2"/>
      <c r="B6" s="2"/>
      <c r="C6" s="2"/>
      <c r="D6" s="2"/>
      <c r="E6" s="2" t="s">
        <v>5</v>
      </c>
      <c r="F6" s="2"/>
      <c r="G6" s="2"/>
      <c r="H6" s="2"/>
      <c r="I6" s="2" t="s">
        <v>6</v>
      </c>
      <c r="J6" s="2"/>
      <c r="K6" s="2"/>
      <c r="L6" s="2"/>
      <c r="M6" s="2" t="s">
        <v>7</v>
      </c>
      <c r="N6" s="2"/>
      <c r="O6" s="2"/>
      <c r="P6" s="2"/>
      <c r="Q6" s="2" t="s">
        <v>8</v>
      </c>
      <c r="R6" s="2"/>
      <c r="S6" s="2"/>
      <c r="T6" s="2"/>
      <c r="U6" s="2" t="s">
        <v>9</v>
      </c>
      <c r="V6" s="2"/>
      <c r="W6" s="2"/>
      <c r="X6" s="2"/>
    </row>
    <row r="7" spans="1:24" s="4" customFormat="1" ht="12.75">
      <c r="A7" s="3" t="s">
        <v>10</v>
      </c>
      <c r="B7" s="3" t="s">
        <v>11</v>
      </c>
      <c r="C7" s="3" t="s">
        <v>12</v>
      </c>
      <c r="D7" s="3" t="s">
        <v>13</v>
      </c>
      <c r="E7" s="3" t="s">
        <v>14</v>
      </c>
      <c r="F7" s="3"/>
      <c r="G7" s="3" t="s">
        <v>15</v>
      </c>
      <c r="H7" s="3"/>
      <c r="I7" s="3" t="s">
        <v>14</v>
      </c>
      <c r="J7" s="3"/>
      <c r="K7" s="3" t="s">
        <v>15</v>
      </c>
      <c r="L7" s="3"/>
      <c r="M7" s="3" t="s">
        <v>14</v>
      </c>
      <c r="N7" s="3"/>
      <c r="O7" s="3" t="s">
        <v>15</v>
      </c>
      <c r="P7" s="3"/>
      <c r="Q7" s="3" t="s">
        <v>14</v>
      </c>
      <c r="R7" s="3"/>
      <c r="S7" s="3" t="s">
        <v>15</v>
      </c>
      <c r="T7" s="3"/>
      <c r="U7" s="3" t="s">
        <v>14</v>
      </c>
      <c r="V7" s="3"/>
      <c r="W7" s="3" t="s">
        <v>15</v>
      </c>
      <c r="X7" s="3"/>
    </row>
    <row r="8" spans="1:24" ht="12.75">
      <c r="A8" s="2"/>
      <c r="B8" s="2"/>
      <c r="C8" s="2"/>
      <c r="D8" s="2"/>
      <c r="E8" s="2" t="s">
        <v>16</v>
      </c>
      <c r="F8" s="2" t="s">
        <v>17</v>
      </c>
      <c r="G8" s="2" t="s">
        <v>16</v>
      </c>
      <c r="H8" s="2" t="s">
        <v>17</v>
      </c>
      <c r="I8" s="2" t="s">
        <v>16</v>
      </c>
      <c r="J8" s="2" t="s">
        <v>17</v>
      </c>
      <c r="K8" s="2" t="s">
        <v>16</v>
      </c>
      <c r="L8" s="2" t="s">
        <v>17</v>
      </c>
      <c r="M8" s="2" t="s">
        <v>16</v>
      </c>
      <c r="N8" s="2" t="s">
        <v>17</v>
      </c>
      <c r="O8" s="2" t="s">
        <v>16</v>
      </c>
      <c r="P8" s="2" t="s">
        <v>17</v>
      </c>
      <c r="Q8" s="2" t="s">
        <v>16</v>
      </c>
      <c r="R8" s="2" t="s">
        <v>17</v>
      </c>
      <c r="S8" s="2" t="s">
        <v>16</v>
      </c>
      <c r="T8" s="2" t="s">
        <v>17</v>
      </c>
      <c r="U8" s="2" t="s">
        <v>16</v>
      </c>
      <c r="V8" s="2" t="s">
        <v>17</v>
      </c>
      <c r="W8" s="2" t="s">
        <v>16</v>
      </c>
      <c r="X8" s="2" t="s">
        <v>17</v>
      </c>
    </row>
    <row r="9" spans="1:24" ht="12.75">
      <c r="A9" s="2" t="s">
        <v>18</v>
      </c>
      <c r="B9" s="5" t="s">
        <v>19</v>
      </c>
      <c r="C9" s="5">
        <v>0</v>
      </c>
      <c r="D9" s="5">
        <v>17</v>
      </c>
      <c r="E9" s="5">
        <v>12</v>
      </c>
      <c r="F9" s="5">
        <v>9</v>
      </c>
      <c r="G9" s="5">
        <v>12</v>
      </c>
      <c r="H9" s="5">
        <v>9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"/>
      <c r="V9" s="2"/>
      <c r="W9" s="2"/>
      <c r="X9" s="2"/>
    </row>
    <row r="10" spans="1:24" ht="12.75">
      <c r="A10" s="2" t="s">
        <v>20</v>
      </c>
      <c r="B10" s="5" t="s">
        <v>19</v>
      </c>
      <c r="C10" s="5">
        <v>0</v>
      </c>
      <c r="D10" s="5">
        <v>17.5</v>
      </c>
      <c r="E10" s="5">
        <v>13</v>
      </c>
      <c r="F10" s="5">
        <v>5</v>
      </c>
      <c r="G10" s="5">
        <v>13</v>
      </c>
      <c r="H10" s="5">
        <v>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2.75">
      <c r="A11" s="2" t="s">
        <v>21</v>
      </c>
      <c r="B11" s="5" t="s">
        <v>19</v>
      </c>
      <c r="C11" s="5">
        <v>0</v>
      </c>
      <c r="D11" s="5">
        <v>18</v>
      </c>
      <c r="E11" s="5">
        <v>12</v>
      </c>
      <c r="F11" s="5">
        <v>6</v>
      </c>
      <c r="G11" s="5">
        <v>12</v>
      </c>
      <c r="H11" s="5">
        <v>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"/>
      <c r="V11" s="2"/>
      <c r="W11" s="2"/>
      <c r="X11" s="2"/>
    </row>
    <row r="12" spans="1:24" ht="12.75">
      <c r="A12" s="2" t="s">
        <v>22</v>
      </c>
      <c r="B12" s="5" t="s">
        <v>23</v>
      </c>
      <c r="C12" s="5">
        <v>1</v>
      </c>
      <c r="D12" s="5">
        <v>17.5</v>
      </c>
      <c r="E12" s="5">
        <v>22</v>
      </c>
      <c r="F12" s="5">
        <v>13</v>
      </c>
      <c r="G12" s="5">
        <v>22</v>
      </c>
      <c r="H12" s="5">
        <v>13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2"/>
      <c r="V12" s="2"/>
      <c r="W12" s="2"/>
      <c r="X12" s="2"/>
    </row>
    <row r="13" spans="1:24" ht="12.75">
      <c r="A13" s="2" t="s">
        <v>24</v>
      </c>
      <c r="B13" s="5" t="s">
        <v>19</v>
      </c>
      <c r="C13" s="5">
        <v>0</v>
      </c>
      <c r="D13" s="5">
        <v>18.5</v>
      </c>
      <c r="E13" s="5">
        <v>13</v>
      </c>
      <c r="F13" s="5">
        <v>8</v>
      </c>
      <c r="G13" s="5">
        <v>13</v>
      </c>
      <c r="H13" s="5">
        <v>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2"/>
      <c r="V13" s="2"/>
      <c r="W13" s="2"/>
      <c r="X13" s="2"/>
    </row>
    <row r="14" spans="1:24" ht="12.75">
      <c r="A14" s="2" t="s">
        <v>25</v>
      </c>
      <c r="B14" s="5" t="s">
        <v>23</v>
      </c>
      <c r="C14" s="5">
        <v>1</v>
      </c>
      <c r="D14" s="5">
        <v>18</v>
      </c>
      <c r="E14" s="5">
        <v>15</v>
      </c>
      <c r="F14" s="5">
        <v>21</v>
      </c>
      <c r="G14" s="5">
        <v>15</v>
      </c>
      <c r="H14" s="5">
        <v>21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2"/>
      <c r="V14" s="2"/>
      <c r="W14" s="2"/>
      <c r="X14" s="2"/>
    </row>
    <row r="15" spans="1:24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2"/>
      <c r="V15" s="2"/>
      <c r="W15" s="2"/>
      <c r="X15" s="2"/>
    </row>
    <row r="16" spans="1:24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2"/>
      <c r="V16" s="2"/>
      <c r="W16" s="2"/>
      <c r="X16" s="2"/>
    </row>
    <row r="17" spans="1:24" ht="12.75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2"/>
      <c r="V17" s="2"/>
      <c r="W17" s="2"/>
      <c r="X17" s="2"/>
    </row>
    <row r="18" spans="1:24" ht="12.75">
      <c r="A18" s="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2"/>
      <c r="V18" s="2"/>
      <c r="W18" s="2"/>
      <c r="X18" s="2"/>
    </row>
    <row r="19" spans="1:24" ht="12.7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2"/>
      <c r="V19" s="2"/>
      <c r="W19" s="2"/>
      <c r="X19" s="2"/>
    </row>
    <row r="20" spans="1:24" ht="12.75">
      <c r="A20" s="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2"/>
      <c r="V20" s="2"/>
      <c r="W20" s="2"/>
      <c r="X20" s="2"/>
    </row>
    <row r="21" spans="1:24" ht="12.75">
      <c r="A21" s="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2"/>
      <c r="V21" s="2"/>
      <c r="W21" s="2"/>
      <c r="X21" s="2"/>
    </row>
    <row r="22" spans="1:24" ht="12.75">
      <c r="A22" s="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2"/>
      <c r="V22" s="2"/>
      <c r="W22" s="2"/>
      <c r="X22" s="2"/>
    </row>
    <row r="23" spans="1:24" ht="12.75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2"/>
      <c r="V23" s="2"/>
      <c r="W23" s="2"/>
      <c r="X23" s="2"/>
    </row>
    <row r="24" spans="1:24" ht="12.75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2"/>
      <c r="V24" s="2"/>
      <c r="W24" s="2"/>
      <c r="X24" s="2"/>
    </row>
    <row r="25" spans="1:24" ht="12.75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2"/>
      <c r="V25" s="2"/>
      <c r="W25" s="2"/>
      <c r="X25" s="2"/>
    </row>
    <row r="26" spans="1:24" ht="12.75">
      <c r="A26" s="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2"/>
      <c r="V26" s="2"/>
      <c r="W26" s="2"/>
      <c r="X26" s="2"/>
    </row>
    <row r="27" spans="1:24" ht="12.75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2"/>
      <c r="V27" s="2"/>
      <c r="W27" s="2"/>
      <c r="X27" s="2"/>
    </row>
    <row r="28" spans="1:24" ht="12.75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2"/>
      <c r="V28" s="2"/>
      <c r="W28" s="2"/>
      <c r="X28" s="2"/>
    </row>
    <row r="29" spans="1:24" ht="12.75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2"/>
      <c r="V29" s="2"/>
      <c r="W29" s="2"/>
      <c r="X29" s="2"/>
    </row>
    <row r="30" spans="1:24" ht="12.75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2"/>
      <c r="V30" s="2"/>
      <c r="W30" s="2"/>
      <c r="X30" s="2"/>
    </row>
    <row r="32" spans="1:24" ht="12.75">
      <c r="A32" s="7" t="s">
        <v>26</v>
      </c>
      <c r="B32" s="7" t="e">
        <f>AVERAGE(B9:B30)</f>
        <v>#DIV/0!</v>
      </c>
      <c r="C32" s="7">
        <f>AVERAGE(C9:C30)</f>
        <v>0.3333333333333333</v>
      </c>
      <c r="D32" s="7">
        <f>AVERAGE(D9:D30)</f>
        <v>17.75</v>
      </c>
      <c r="E32" s="7">
        <f>AVERAGE(E9:E30)</f>
        <v>14.5</v>
      </c>
      <c r="F32" s="7">
        <f>AVERAGE(F9:F30)</f>
        <v>10.333333333333334</v>
      </c>
      <c r="G32" s="7">
        <f>AVERAGE(G9:G30)</f>
        <v>14.5</v>
      </c>
      <c r="H32" s="7">
        <f>AVERAGE(H9:H30)</f>
        <v>10.333333333333334</v>
      </c>
      <c r="I32" s="7" t="e">
        <f>AVERAGE(I9:I30)</f>
        <v>#DIV/0!</v>
      </c>
      <c r="J32" s="7" t="e">
        <f>AVERAGE(J9:J30)</f>
        <v>#DIV/0!</v>
      </c>
      <c r="K32" s="7" t="e">
        <f>AVERAGE(K9:K30)</f>
        <v>#DIV/0!</v>
      </c>
      <c r="L32" s="7" t="e">
        <f>AVERAGE(L9:L30)</f>
        <v>#DIV/0!</v>
      </c>
      <c r="M32" s="7" t="e">
        <f>AVERAGE(M9:M30)</f>
        <v>#DIV/0!</v>
      </c>
      <c r="N32" s="7" t="e">
        <f>AVERAGE(N9:N30)</f>
        <v>#DIV/0!</v>
      </c>
      <c r="O32" s="7" t="e">
        <f>AVERAGE(O9:O30)</f>
        <v>#DIV/0!</v>
      </c>
      <c r="P32" s="7" t="e">
        <f>AVERAGE(P9:P30)</f>
        <v>#DIV/0!</v>
      </c>
      <c r="Q32" s="7" t="e">
        <f>AVERAGE(Q9:Q30)</f>
        <v>#DIV/0!</v>
      </c>
      <c r="R32" s="7" t="e">
        <f>AVERAGE(R9:R30)</f>
        <v>#DIV/0!</v>
      </c>
      <c r="S32" s="7" t="e">
        <f>AVERAGE(S9:S30)</f>
        <v>#DIV/0!</v>
      </c>
      <c r="T32" s="7" t="e">
        <f>AVERAGE(T9:T30)</f>
        <v>#DIV/0!</v>
      </c>
      <c r="U32" s="7" t="e">
        <f>AVERAGE(U9:U30)</f>
        <v>#DIV/0!</v>
      </c>
      <c r="V32" s="7" t="e">
        <f>AVERAGE(V9:V30)</f>
        <v>#DIV/0!</v>
      </c>
      <c r="W32" s="7" t="e">
        <f>AVERAGE(W9:W30)</f>
        <v>#DIV/0!</v>
      </c>
      <c r="X32" s="7" t="e">
        <f>AVERAGE(X9:X30)</f>
        <v>#DIV/0!</v>
      </c>
    </row>
    <row r="33" spans="1:24" ht="12.75">
      <c r="A33" s="7" t="s">
        <v>27</v>
      </c>
      <c r="B33" s="7">
        <f>COUNT(B9:B30)</f>
        <v>0</v>
      </c>
      <c r="C33" s="7">
        <f>COUNT(C9:C30)</f>
        <v>6</v>
      </c>
      <c r="D33" s="7">
        <f>COUNT(D9:D30)</f>
        <v>6</v>
      </c>
      <c r="E33" s="7">
        <f>COUNT(E9:E30)</f>
        <v>6</v>
      </c>
      <c r="F33" s="7">
        <f>COUNT(F9:F30)</f>
        <v>6</v>
      </c>
      <c r="G33" s="7">
        <f>COUNT(G9:G30)</f>
        <v>6</v>
      </c>
      <c r="H33" s="7">
        <f>COUNT(H9:H30)</f>
        <v>6</v>
      </c>
      <c r="I33" s="7">
        <f>COUNT(I9:I30)</f>
        <v>0</v>
      </c>
      <c r="J33" s="7">
        <f>COUNT(J9:J30)</f>
        <v>0</v>
      </c>
      <c r="K33" s="7">
        <f>COUNT(K9:K30)</f>
        <v>0</v>
      </c>
      <c r="L33" s="7">
        <f>COUNT(L9:L30)</f>
        <v>0</v>
      </c>
      <c r="M33" s="7">
        <f>COUNT(M9:M30)</f>
        <v>0</v>
      </c>
      <c r="N33" s="7">
        <f>COUNT(N9:N30)</f>
        <v>0</v>
      </c>
      <c r="O33" s="7">
        <f>COUNT(O9:O30)</f>
        <v>0</v>
      </c>
      <c r="P33" s="7">
        <f>COUNT(P9:P30)</f>
        <v>0</v>
      </c>
      <c r="Q33" s="7">
        <f>COUNT(Q9:Q30)</f>
        <v>0</v>
      </c>
      <c r="R33" s="7">
        <f>COUNT(R9:R30)</f>
        <v>0</v>
      </c>
      <c r="S33" s="7">
        <f>COUNT(S9:S30)</f>
        <v>0</v>
      </c>
      <c r="T33" s="7">
        <f>COUNT(T9:T30)</f>
        <v>0</v>
      </c>
      <c r="U33" s="7">
        <f>COUNT(U9:U30)</f>
        <v>0</v>
      </c>
      <c r="V33" s="7">
        <f>COUNT(V9:V30)</f>
        <v>0</v>
      </c>
      <c r="W33" s="7">
        <f>COUNT(W9:W30)</f>
        <v>0</v>
      </c>
      <c r="X33" s="7">
        <f>COUNT(X9:X30)</f>
        <v>0</v>
      </c>
    </row>
    <row r="34" spans="1:24" ht="12.75">
      <c r="A34" s="7" t="s">
        <v>28</v>
      </c>
      <c r="B34" s="7" t="e">
        <f>AVERAGE(B9:B30)</f>
        <v>#DIV/0!</v>
      </c>
      <c r="C34" s="7">
        <f>AVERAGE(C9:C30)</f>
        <v>0.3333333333333333</v>
      </c>
      <c r="D34" s="7">
        <f>AVERAGE(D9:D30)</f>
        <v>17.75</v>
      </c>
      <c r="E34" s="7">
        <f>AVERAGE(E9:E30)</f>
        <v>14.5</v>
      </c>
      <c r="F34" s="7">
        <f>AVERAGE(F9:F30)</f>
        <v>10.333333333333334</v>
      </c>
      <c r="G34" s="7">
        <f>AVERAGE(G9:G30)</f>
        <v>14.5</v>
      </c>
      <c r="H34" s="7">
        <f>AVERAGE(H9:H30)</f>
        <v>10.333333333333334</v>
      </c>
      <c r="I34" s="7" t="e">
        <f>AVERAGE(I9:I30)</f>
        <v>#DIV/0!</v>
      </c>
      <c r="J34" s="7" t="e">
        <f>AVERAGE(J9:J30)</f>
        <v>#DIV/0!</v>
      </c>
      <c r="K34" s="7" t="e">
        <f>AVERAGE(K9:K30)</f>
        <v>#DIV/0!</v>
      </c>
      <c r="L34" s="7" t="e">
        <f>AVERAGE(L9:L30)</f>
        <v>#DIV/0!</v>
      </c>
      <c r="M34" s="7" t="e">
        <f>AVERAGE(M9:M30)</f>
        <v>#DIV/0!</v>
      </c>
      <c r="N34" s="7" t="e">
        <f>AVERAGE(N9:N30)</f>
        <v>#DIV/0!</v>
      </c>
      <c r="O34" s="7" t="e">
        <f>AVERAGE(O9:O30)</f>
        <v>#DIV/0!</v>
      </c>
      <c r="P34" s="7" t="e">
        <f>AVERAGE(P9:P30)</f>
        <v>#DIV/0!</v>
      </c>
      <c r="Q34" s="7" t="e">
        <f>AVERAGE(Q9:Q30)</f>
        <v>#DIV/0!</v>
      </c>
      <c r="R34" s="7" t="e">
        <f>AVERAGE(R9:R30)</f>
        <v>#DIV/0!</v>
      </c>
      <c r="S34" s="7" t="e">
        <f>AVERAGE(S9:S30)</f>
        <v>#DIV/0!</v>
      </c>
      <c r="T34" s="7" t="e">
        <f>AVERAGE(T9:T30)</f>
        <v>#DIV/0!</v>
      </c>
      <c r="U34" s="7" t="e">
        <f>AVERAGE(U9:U30)</f>
        <v>#DIV/0!</v>
      </c>
      <c r="V34" s="7" t="e">
        <f>AVERAGE(V9:V30)</f>
        <v>#DIV/0!</v>
      </c>
      <c r="W34" s="7" t="e">
        <f>AVERAGE(W9:W30)</f>
        <v>#DIV/0!</v>
      </c>
      <c r="X34" s="7" t="e">
        <f>AVERAGE(X9:X30)</f>
        <v>#DIV/0!</v>
      </c>
    </row>
    <row r="35" spans="1:24" ht="12.75">
      <c r="A35" s="7" t="s">
        <v>29</v>
      </c>
      <c r="B35" s="7" t="e">
        <f>STDEV(B9:B30)</f>
        <v>#DIV/0!</v>
      </c>
      <c r="C35" s="7">
        <f>STDEV(C9:C30)</f>
        <v>0.5163977794943223</v>
      </c>
      <c r="D35" s="7">
        <f>STDEV(D9:D30)</f>
        <v>0.5244044240850758</v>
      </c>
      <c r="E35" s="7">
        <f>STDEV(E9:E30)</f>
        <v>3.8340579025361627</v>
      </c>
      <c r="F35" s="7">
        <f>STDEV(F9:F30)</f>
        <v>5.921711464320654</v>
      </c>
      <c r="G35" s="7">
        <f>STDEV(G9:G30)</f>
        <v>3.8340579025361627</v>
      </c>
      <c r="H35" s="7">
        <f>STDEV(H9:H30)</f>
        <v>5.921711464320654</v>
      </c>
      <c r="I35" s="7" t="e">
        <f>STDEV(I9:I30)</f>
        <v>#DIV/0!</v>
      </c>
      <c r="J35" s="7" t="e">
        <f>STDEV(J9:J30)</f>
        <v>#DIV/0!</v>
      </c>
      <c r="K35" s="7" t="e">
        <f>STDEV(K9:K30)</f>
        <v>#DIV/0!</v>
      </c>
      <c r="L35" s="7" t="e">
        <f>STDEV(L9:L30)</f>
        <v>#DIV/0!</v>
      </c>
      <c r="M35" s="7" t="e">
        <f>STDEV(M9:M30)</f>
        <v>#DIV/0!</v>
      </c>
      <c r="N35" s="7" t="e">
        <f>STDEV(N9:N30)</f>
        <v>#DIV/0!</v>
      </c>
      <c r="O35" s="7" t="e">
        <f>STDEV(O9:O30)</f>
        <v>#DIV/0!</v>
      </c>
      <c r="P35" s="7" t="e">
        <f>STDEV(P9:P30)</f>
        <v>#DIV/0!</v>
      </c>
      <c r="Q35" s="7" t="e">
        <f>STDEV(Q9:Q30)</f>
        <v>#DIV/0!</v>
      </c>
      <c r="R35" s="7" t="e">
        <f>STDEV(R9:R30)</f>
        <v>#DIV/0!</v>
      </c>
      <c r="S35" s="7" t="e">
        <f>STDEV(S9:S30)</f>
        <v>#DIV/0!</v>
      </c>
      <c r="T35" s="7" t="e">
        <f>STDEV(T9:T30)</f>
        <v>#DIV/0!</v>
      </c>
      <c r="U35" s="7" t="e">
        <f>STDEV(U9:U30)</f>
        <v>#DIV/0!</v>
      </c>
      <c r="V35" s="7" t="e">
        <f>STDEV(V9:V30)</f>
        <v>#DIV/0!</v>
      </c>
      <c r="W35" s="7" t="e">
        <f>STDEV(W9:W30)</f>
        <v>#DIV/0!</v>
      </c>
      <c r="X35" s="7" t="e">
        <f>STDEV(X9:X30)</f>
        <v>#DIV/0!</v>
      </c>
    </row>
    <row r="36" spans="1:24" ht="12.75">
      <c r="A36" s="8" t="s">
        <v>30</v>
      </c>
      <c r="B36" s="9" t="e">
        <f>CONFIDENCE(0.05,B35,B33)</f>
        <v>#DIV/0!</v>
      </c>
      <c r="C36" s="9">
        <f>CONFIDENCE(0.05,C35,C33)</f>
        <v>0.413196688203041</v>
      </c>
      <c r="D36" s="9">
        <f>CONFIDENCE(0.05,D35,D33)</f>
        <v>0.419603220453737</v>
      </c>
      <c r="E36" s="9">
        <f>CONFIDENCE(0.05,E35,E33)</f>
        <v>3.067828892018035</v>
      </c>
      <c r="F36" s="9">
        <f>CONFIDENCE(0.05,F35,F33)</f>
        <v>4.7382689521773536</v>
      </c>
      <c r="G36" s="9">
        <f>CONFIDENCE(0.05,G35,G33)</f>
        <v>3.067828892018035</v>
      </c>
      <c r="H36" s="9">
        <f>CONFIDENCE(0.05,H35,H33)</f>
        <v>4.7382689521773536</v>
      </c>
      <c r="I36" s="9" t="e">
        <f>CONFIDENCE(0.05,I35,I33)</f>
        <v>#DIV/0!</v>
      </c>
      <c r="J36" s="9" t="e">
        <f>CONFIDENCE(0.05,J35,J33)</f>
        <v>#DIV/0!</v>
      </c>
      <c r="K36" s="9" t="e">
        <f>CONFIDENCE(0.05,K35,K33)</f>
        <v>#DIV/0!</v>
      </c>
      <c r="L36" s="9" t="e">
        <f>CONFIDENCE(0.05,L35,L33)</f>
        <v>#DIV/0!</v>
      </c>
      <c r="M36" s="9" t="e">
        <f>CONFIDENCE(0.05,M35,M33)</f>
        <v>#DIV/0!</v>
      </c>
      <c r="N36" s="9" t="e">
        <f>CONFIDENCE(0.05,N35,N33)</f>
        <v>#DIV/0!</v>
      </c>
      <c r="O36" s="9" t="e">
        <f>CONFIDENCE(0.05,O35,O33)</f>
        <v>#DIV/0!</v>
      </c>
      <c r="P36" s="9" t="e">
        <f>CONFIDENCE(0.05,P35,P33)</f>
        <v>#DIV/0!</v>
      </c>
      <c r="Q36" s="9" t="e">
        <f>CONFIDENCE(0.05,Q35,Q33)</f>
        <v>#DIV/0!</v>
      </c>
      <c r="R36" s="9" t="e">
        <f>CONFIDENCE(0.05,R35,R33)</f>
        <v>#DIV/0!</v>
      </c>
      <c r="S36" s="9" t="e">
        <f>CONFIDENCE(0.05,S35,S33)</f>
        <v>#DIV/0!</v>
      </c>
      <c r="T36" s="9" t="e">
        <f>CONFIDENCE(0.05,T35,T33)</f>
        <v>#DIV/0!</v>
      </c>
      <c r="U36" s="9" t="e">
        <f>CONFIDENCE(0.05,U35,U33)</f>
        <v>#DIV/0!</v>
      </c>
      <c r="V36" s="9" t="e">
        <f>CONFIDENCE(0.05,V35,V33)</f>
        <v>#DIV/0!</v>
      </c>
      <c r="W36" s="9" t="e">
        <f>CONFIDENCE(0.05,W35,W33)</f>
        <v>#DIV/0!</v>
      </c>
      <c r="X36" s="9" t="e">
        <f>CONFIDENCE(0.05,X35,X33)</f>
        <v>#DIV/0!</v>
      </c>
    </row>
    <row r="37" spans="1:24" ht="12.75">
      <c r="A37" s="8" t="s">
        <v>31</v>
      </c>
      <c r="B37" s="9" t="e">
        <f>VAR(B9:B30)</f>
        <v>#DIV/0!</v>
      </c>
      <c r="C37" s="9">
        <f>VAR(C9:C30)</f>
        <v>0.2666666666666667</v>
      </c>
      <c r="D37" s="9">
        <f>VAR(D9:D30)</f>
        <v>0.275</v>
      </c>
      <c r="E37" s="9">
        <f>VAR(E9:E30)</f>
        <v>14.7</v>
      </c>
      <c r="F37" s="9">
        <f>VAR(F9:F30)</f>
        <v>35.06666666666667</v>
      </c>
      <c r="G37" s="9">
        <f>VAR(G9:G30)</f>
        <v>14.7</v>
      </c>
      <c r="H37" s="9">
        <f>VAR(H9:H30)</f>
        <v>35.06666666666667</v>
      </c>
      <c r="I37" s="9" t="e">
        <f>VAR(I9:I30)</f>
        <v>#DIV/0!</v>
      </c>
      <c r="J37" s="9" t="e">
        <f>VAR(J9:J30)</f>
        <v>#DIV/0!</v>
      </c>
      <c r="K37" s="9" t="e">
        <f>VAR(K9:K30)</f>
        <v>#DIV/0!</v>
      </c>
      <c r="L37" s="9" t="e">
        <f>VAR(L9:L30)</f>
        <v>#DIV/0!</v>
      </c>
      <c r="M37" s="9" t="e">
        <f>VAR(M9:M30)</f>
        <v>#DIV/0!</v>
      </c>
      <c r="N37" s="9" t="e">
        <f>VAR(N9:N30)</f>
        <v>#DIV/0!</v>
      </c>
      <c r="O37" s="9" t="e">
        <f>VAR(O9:O30)</f>
        <v>#DIV/0!</v>
      </c>
      <c r="P37" s="9" t="e">
        <f>VAR(P9:P30)</f>
        <v>#DIV/0!</v>
      </c>
      <c r="Q37" s="9" t="e">
        <f>VAR(Q9:Q30)</f>
        <v>#DIV/0!</v>
      </c>
      <c r="R37" s="9" t="e">
        <f>VAR(R9:R30)</f>
        <v>#DIV/0!</v>
      </c>
      <c r="S37" s="9" t="e">
        <f>VAR(S9:S30)</f>
        <v>#DIV/0!</v>
      </c>
      <c r="T37" s="9" t="e">
        <f>VAR(T9:T30)</f>
        <v>#DIV/0!</v>
      </c>
      <c r="U37" s="9" t="e">
        <f>VAR(U9:U30)</f>
        <v>#DIV/0!</v>
      </c>
      <c r="V37" s="9" t="e">
        <f>VAR(V9:V30)</f>
        <v>#DIV/0!</v>
      </c>
      <c r="W37" s="9" t="e">
        <f>VAR(W9:W30)</f>
        <v>#DIV/0!</v>
      </c>
      <c r="X37" s="9" t="e">
        <f>VAR(X9:X30)</f>
        <v>#DIV/0!</v>
      </c>
    </row>
    <row r="38" spans="1:20" ht="12.75">
      <c r="A38" s="10"/>
      <c r="B38" s="11" t="s">
        <v>32</v>
      </c>
      <c r="C38" s="11"/>
      <c r="D38" s="11" t="s">
        <v>33</v>
      </c>
      <c r="E38" s="11"/>
      <c r="F38" s="11" t="s">
        <v>34</v>
      </c>
      <c r="G38" s="11"/>
      <c r="H38" s="11" t="s">
        <v>35</v>
      </c>
      <c r="I38" s="11"/>
      <c r="J38" s="11"/>
      <c r="K38" s="11" t="s">
        <v>36</v>
      </c>
      <c r="L38" s="11"/>
      <c r="M38" s="11" t="s">
        <v>37</v>
      </c>
      <c r="N38" s="11"/>
      <c r="O38" s="11" t="s">
        <v>38</v>
      </c>
      <c r="P38" s="11" t="s">
        <v>39</v>
      </c>
      <c r="Q38" s="11" t="s">
        <v>40</v>
      </c>
      <c r="R38" s="11" t="s">
        <v>41</v>
      </c>
      <c r="S38" s="11" t="s">
        <v>42</v>
      </c>
      <c r="T38" s="11" t="s">
        <v>43</v>
      </c>
    </row>
    <row r="39" spans="1:20" ht="12.75">
      <c r="A39" s="10" t="s">
        <v>44</v>
      </c>
      <c r="B39" s="10" t="e">
        <f>CORREL(B9:B30,D9:D30)</f>
        <v>#VALUE!</v>
      </c>
      <c r="C39" s="10"/>
      <c r="D39" s="10">
        <f>CORREL(D9:D30,F9:F30)</f>
        <v>0.09660679298446447</v>
      </c>
      <c r="E39" s="10"/>
      <c r="F39" s="10">
        <f>CORREL(F9:F30,H9:H30)</f>
        <v>1</v>
      </c>
      <c r="G39" s="10"/>
      <c r="H39" s="10" t="e">
        <f>CORREL(H9:H30,K9:K30)</f>
        <v>#VALUE!</v>
      </c>
      <c r="I39" s="10"/>
      <c r="J39" s="10"/>
      <c r="K39" s="10" t="e">
        <f>CORREL(K9:K30,M9:M30)</f>
        <v>#VALUE!</v>
      </c>
      <c r="L39" s="10"/>
      <c r="M39" s="10" t="e">
        <f>CORREL(M9:M30,O9:O30)</f>
        <v>#VALUE!</v>
      </c>
      <c r="N39" s="10"/>
      <c r="O39" s="10" t="e">
        <f>CORREL(O9:O30,P9:P30)</f>
        <v>#VALUE!</v>
      </c>
      <c r="P39" s="10" t="e">
        <f>CORREL(P9:P30,Q9:Q30)</f>
        <v>#VALUE!</v>
      </c>
      <c r="Q39" s="10" t="e">
        <f>CORREL(Q9:Q30,R9:R30)</f>
        <v>#VALUE!</v>
      </c>
      <c r="R39" s="10" t="e">
        <f>CORREL(R9:R30,S9:S30)</f>
        <v>#VALUE!</v>
      </c>
      <c r="S39" s="10" t="e">
        <f>CORREL(S9:S30,T9:T30)</f>
        <v>#VALUE!</v>
      </c>
      <c r="T39" s="10" t="e">
        <f>CORREL(T9:T30,U9:U30)</f>
        <v>#VALUE!</v>
      </c>
    </row>
    <row r="40" spans="1:20" ht="12.75">
      <c r="A40" s="12" t="s">
        <v>45</v>
      </c>
      <c r="B40" s="13" t="e">
        <f>TTEST(B9:B30,D9:D30,2,1)</f>
        <v>#VALUE!</v>
      </c>
      <c r="C40" s="13"/>
      <c r="D40" s="13">
        <f>TTEST(D9:D30,F9:F30,2,1)</f>
        <v>0.027401440362885172</v>
      </c>
      <c r="E40" s="13"/>
      <c r="F40" s="13" t="e">
        <f>TTEST(F9:F30,H9:H30,2,1)</f>
        <v>#VALUE!</v>
      </c>
      <c r="G40" s="13"/>
      <c r="H40" s="13" t="e">
        <f>TTEST(H9:H30,K9:K30,2,1)</f>
        <v>#VALUE!</v>
      </c>
      <c r="I40" s="13"/>
      <c r="J40" s="13"/>
      <c r="K40" s="13" t="e">
        <f>TTEST(K9:K30,M9:M30,2,1)</f>
        <v>#VALUE!</v>
      </c>
      <c r="L40" s="13"/>
      <c r="M40" s="13" t="e">
        <f>TTEST(M9:M30,O9:O30,2,1)</f>
        <v>#VALUE!</v>
      </c>
      <c r="N40" s="13"/>
      <c r="O40" s="13" t="e">
        <f>TTEST(O9:O30,P9:P30,2,1)</f>
        <v>#VALUE!</v>
      </c>
      <c r="P40" s="13" t="e">
        <f>TTEST(P9:P30,Q9:Q30,2,1)</f>
        <v>#VALUE!</v>
      </c>
      <c r="Q40" s="13" t="e">
        <f>TTEST(Q9:Q30,R9:R30,2,1)</f>
        <v>#VALUE!</v>
      </c>
      <c r="R40" s="13" t="e">
        <f>TTEST(R9:R30,S9:S30,2,1)</f>
        <v>#VALUE!</v>
      </c>
      <c r="S40" s="13" t="e">
        <f>TTEST(S9:S30,T9:T30,2,1)</f>
        <v>#VALUE!</v>
      </c>
      <c r="T40" s="13" t="e">
        <f>TTEST(T9:T30,U9:U30,2,1)</f>
        <v>#VALUE!</v>
      </c>
    </row>
    <row r="41" spans="1:20" ht="12.75">
      <c r="A41" s="12" t="s">
        <v>46</v>
      </c>
      <c r="B41" s="14" t="e">
        <f>B34-D34</f>
        <v>#DIV/0!</v>
      </c>
      <c r="C41" s="14"/>
      <c r="D41" s="14">
        <f>D34-F34</f>
        <v>7.416666666666666</v>
      </c>
      <c r="E41" s="14"/>
      <c r="F41" s="14">
        <f>F34-H34</f>
        <v>0</v>
      </c>
      <c r="G41" s="14"/>
      <c r="H41" s="14" t="e">
        <f>H34-K34</f>
        <v>#DIV/0!</v>
      </c>
      <c r="I41" s="14"/>
      <c r="J41" s="14"/>
      <c r="K41" s="14" t="e">
        <f>K34-M34</f>
        <v>#DIV/0!</v>
      </c>
      <c r="L41" s="14"/>
      <c r="M41" s="14" t="e">
        <f>M34-O34</f>
        <v>#DIV/0!</v>
      </c>
      <c r="N41" s="14"/>
      <c r="O41" s="14" t="e">
        <f>O34-P34</f>
        <v>#DIV/0!</v>
      </c>
      <c r="P41" s="14" t="e">
        <f>P34-Q34</f>
        <v>#DIV/0!</v>
      </c>
      <c r="Q41" s="14" t="e">
        <f>Q34-R34</f>
        <v>#DIV/0!</v>
      </c>
      <c r="R41" s="14" t="e">
        <f>R34-S34</f>
        <v>#DIV/0!</v>
      </c>
      <c r="S41" s="14" t="e">
        <f>S34-T34</f>
        <v>#DIV/0!</v>
      </c>
      <c r="T41" s="14" t="e">
        <f>T34-U34</f>
        <v>#DIV/0!</v>
      </c>
    </row>
    <row r="42" spans="1:20" ht="12.75">
      <c r="A42" s="12" t="s">
        <v>47</v>
      </c>
      <c r="B42" s="14" t="e">
        <f>-1*B41/B34*100</f>
        <v>#DIV/0!</v>
      </c>
      <c r="C42" s="14"/>
      <c r="D42" s="14">
        <f>-1*D41/D34*100</f>
        <v>-41.78403755868544</v>
      </c>
      <c r="E42" s="14"/>
      <c r="F42" s="14">
        <f>-1*F41/F34*100</f>
        <v>0</v>
      </c>
      <c r="G42" s="14"/>
      <c r="H42" s="14" t="e">
        <f>-1*H41/H34*100</f>
        <v>#DIV/0!</v>
      </c>
      <c r="I42" s="14"/>
      <c r="J42" s="14"/>
      <c r="K42" s="14" t="e">
        <f>-1*K41/K34*100</f>
        <v>#DIV/0!</v>
      </c>
      <c r="L42" s="14"/>
      <c r="M42" s="14" t="e">
        <f>-1*M41/M34*100</f>
        <v>#DIV/0!</v>
      </c>
      <c r="N42" s="14"/>
      <c r="O42" s="14" t="e">
        <f>-1*O41/O34*100</f>
        <v>#DIV/0!</v>
      </c>
      <c r="P42" s="14" t="e">
        <f>-1*P41/P34*100</f>
        <v>#DIV/0!</v>
      </c>
      <c r="Q42" s="14" t="e">
        <f>-1*Q41/Q34*100</f>
        <v>#DIV/0!</v>
      </c>
      <c r="R42" s="14" t="e">
        <f>-1*R41/R34*100</f>
        <v>#DIV/0!</v>
      </c>
      <c r="S42" s="14" t="e">
        <f>-1*S41/S34*100</f>
        <v>#DIV/0!</v>
      </c>
      <c r="T42" s="14" t="e">
        <f>-1*T41/T34*100</f>
        <v>#DIV/0!</v>
      </c>
    </row>
    <row r="43" spans="1:20" ht="12.75">
      <c r="A43" s="15" t="s">
        <v>48</v>
      </c>
      <c r="B43" s="15" t="e">
        <f>B32+D32</f>
        <v>#DIV/0!</v>
      </c>
      <c r="C43" s="15"/>
      <c r="D43" s="15">
        <f>D32+F32</f>
        <v>28.083333333333336</v>
      </c>
      <c r="E43" s="15"/>
      <c r="F43" s="15">
        <f>F32+H32</f>
        <v>20.666666666666668</v>
      </c>
      <c r="G43" s="15"/>
      <c r="H43" s="15" t="e">
        <f>H32+K32</f>
        <v>#DIV/0!</v>
      </c>
      <c r="I43" s="15"/>
      <c r="J43" s="15"/>
      <c r="K43" s="15" t="e">
        <f>K32+M32</f>
        <v>#DIV/0!</v>
      </c>
      <c r="L43" s="15"/>
      <c r="M43" s="15" t="e">
        <f>M32+O32</f>
        <v>#DIV/0!</v>
      </c>
      <c r="N43" s="15"/>
      <c r="O43" s="15" t="e">
        <f>O32+P32</f>
        <v>#DIV/0!</v>
      </c>
      <c r="P43" s="15" t="e">
        <f>P32+Q32</f>
        <v>#DIV/0!</v>
      </c>
      <c r="Q43" s="15" t="e">
        <f>Q32+R32</f>
        <v>#DIV/0!</v>
      </c>
      <c r="R43" s="15" t="e">
        <f>R32+S32</f>
        <v>#DIV/0!</v>
      </c>
      <c r="S43" s="15" t="e">
        <f>S32+T32</f>
        <v>#DIV/0!</v>
      </c>
      <c r="T43" s="15" t="e">
        <f>T32+U32</f>
        <v>#DIV/0!</v>
      </c>
    </row>
    <row r="44" spans="1:20" ht="12.75">
      <c r="A44" s="15"/>
      <c r="B44" s="15" t="s">
        <v>49</v>
      </c>
      <c r="C44" s="15"/>
      <c r="D44" s="15" t="s">
        <v>50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 t="s">
        <v>46</v>
      </c>
      <c r="B45" s="15" t="e">
        <f>F48-Q48</f>
        <v>#DIV/0!</v>
      </c>
      <c r="C45" s="15"/>
      <c r="D45" s="15" t="e">
        <f>H48-R48</f>
        <v>#DIV/0!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 t="s">
        <v>45</v>
      </c>
      <c r="B46" s="16" t="e">
        <f>TTEST(F9:F30,Q9:Q30,2,1)</f>
        <v>#VALUE!</v>
      </c>
      <c r="C46" s="16"/>
      <c r="D46" s="16" t="e">
        <f>TTEST(H9:H30,R9:R30,2,1)</f>
        <v>#VALUE!</v>
      </c>
      <c r="E46" s="1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2.75">
      <c r="A47" s="15" t="s">
        <v>51</v>
      </c>
      <c r="B47" s="15">
        <v>25</v>
      </c>
      <c r="C47" s="15"/>
      <c r="D47" s="15">
        <v>25</v>
      </c>
      <c r="E47" s="15"/>
      <c r="F47" s="15">
        <v>25</v>
      </c>
      <c r="G47" s="15"/>
      <c r="H47" s="15">
        <v>25</v>
      </c>
      <c r="I47" s="15"/>
      <c r="J47" s="15"/>
      <c r="K47" s="15">
        <v>50</v>
      </c>
      <c r="L47" s="15"/>
      <c r="M47" s="15">
        <v>50</v>
      </c>
      <c r="N47" s="15"/>
      <c r="O47" s="15">
        <v>25</v>
      </c>
      <c r="P47" s="15">
        <v>25</v>
      </c>
      <c r="Q47" s="15">
        <v>25</v>
      </c>
      <c r="R47" s="15">
        <v>25</v>
      </c>
      <c r="S47" s="15">
        <v>50</v>
      </c>
      <c r="T47" s="15">
        <v>50</v>
      </c>
    </row>
    <row r="48" spans="1:20" ht="12.75">
      <c r="A48" s="15" t="s">
        <v>52</v>
      </c>
      <c r="B48" s="15" t="e">
        <f>B32/B47</f>
        <v>#DIV/0!</v>
      </c>
      <c r="C48" s="15"/>
      <c r="D48" s="15">
        <f>D32/D47</f>
        <v>0.71</v>
      </c>
      <c r="E48" s="15"/>
      <c r="F48" s="15">
        <f>F32/F47</f>
        <v>0.41333333333333333</v>
      </c>
      <c r="G48" s="15"/>
      <c r="H48" s="15">
        <f>H32/H47</f>
        <v>0.41333333333333333</v>
      </c>
      <c r="I48" s="15"/>
      <c r="J48" s="15"/>
      <c r="K48" s="15" t="e">
        <f>K32/K47</f>
        <v>#DIV/0!</v>
      </c>
      <c r="L48" s="15"/>
      <c r="M48" s="15" t="e">
        <f>M32/M47</f>
        <v>#DIV/0!</v>
      </c>
      <c r="N48" s="15"/>
      <c r="O48" s="15" t="e">
        <f>O32/O47</f>
        <v>#DIV/0!</v>
      </c>
      <c r="P48" s="15" t="e">
        <f>P32/P47</f>
        <v>#DIV/0!</v>
      </c>
      <c r="Q48" s="15" t="e">
        <f>Q32/Q47</f>
        <v>#DIV/0!</v>
      </c>
      <c r="R48" s="15" t="e">
        <f>R32/R47</f>
        <v>#DIV/0!</v>
      </c>
      <c r="S48" s="15" t="e">
        <f>S32/S47</f>
        <v>#DIV/0!</v>
      </c>
      <c r="T48" s="15" t="e">
        <f>T32/T47</f>
        <v>#DIV/0!</v>
      </c>
    </row>
    <row r="49" spans="1:20" ht="12.75">
      <c r="A49" t="s">
        <v>53</v>
      </c>
      <c r="B49" s="15" t="e">
        <f>(B48+D48)/2</f>
        <v>#DIV/0!</v>
      </c>
      <c r="C49" s="15"/>
      <c r="D49" s="15">
        <f>(D48+F48)/2</f>
        <v>0.5616666666666666</v>
      </c>
      <c r="E49" s="15"/>
      <c r="F49" s="15">
        <f>(F48+H48)/2</f>
        <v>0.41333333333333333</v>
      </c>
      <c r="G49" s="15"/>
      <c r="H49" s="15" t="e">
        <f>(H48+K48)/2</f>
        <v>#DIV/0!</v>
      </c>
      <c r="I49" s="15"/>
      <c r="J49" s="15"/>
      <c r="K49" s="15" t="e">
        <f>(K48+M48)/2</f>
        <v>#DIV/0!</v>
      </c>
      <c r="L49" s="15"/>
      <c r="M49" s="15" t="e">
        <f>(M48+O48)/2</f>
        <v>#DIV/0!</v>
      </c>
      <c r="N49" s="15"/>
      <c r="O49" s="15" t="e">
        <f>(O48+P48)/2</f>
        <v>#DIV/0!</v>
      </c>
      <c r="P49" s="15" t="e">
        <f>(P48+Q48)/2</f>
        <v>#DIV/0!</v>
      </c>
      <c r="Q49" s="15" t="e">
        <f>(Q48+R48)/2</f>
        <v>#DIV/0!</v>
      </c>
      <c r="R49" s="15" t="e">
        <f>(R48+S48)/2</f>
        <v>#DIV/0!</v>
      </c>
      <c r="S49" s="15" t="e">
        <f>(S48+T48)/2</f>
        <v>#DIV/0!</v>
      </c>
      <c r="T49" s="15" t="e">
        <f>(T48+U48)/2</f>
        <v>#DIV/0!</v>
      </c>
    </row>
    <row r="50" spans="1:20" ht="12.75">
      <c r="A50" s="17" t="s">
        <v>46</v>
      </c>
      <c r="B50" s="15" t="e">
        <f>D48-B48</f>
        <v>#DIV/0!</v>
      </c>
      <c r="C50" s="15"/>
      <c r="D50" s="15">
        <f>F48-D48</f>
        <v>-0.29666666666666663</v>
      </c>
      <c r="E50" s="15"/>
      <c r="F50" s="15">
        <f>H48-F48</f>
        <v>0</v>
      </c>
      <c r="G50" s="15"/>
      <c r="H50" s="15" t="e">
        <f>K48-H48</f>
        <v>#DIV/0!</v>
      </c>
      <c r="I50" s="15"/>
      <c r="J50" s="15"/>
      <c r="K50" s="15" t="e">
        <f>M48-K48</f>
        <v>#DIV/0!</v>
      </c>
      <c r="L50" s="15"/>
      <c r="M50" s="15" t="e">
        <f>O48-M48</f>
        <v>#DIV/0!</v>
      </c>
      <c r="N50" s="15"/>
      <c r="O50" s="15" t="e">
        <f>P48-O48</f>
        <v>#DIV/0!</v>
      </c>
      <c r="P50" s="15" t="e">
        <f>Q48-P48</f>
        <v>#DIV/0!</v>
      </c>
      <c r="Q50" s="15" t="e">
        <f>R48-Q48</f>
        <v>#DIV/0!</v>
      </c>
      <c r="R50" s="15" t="e">
        <f>S48-R48</f>
        <v>#DIV/0!</v>
      </c>
      <c r="S50" s="15" t="e">
        <f>T48-S48</f>
        <v>#DIV/0!</v>
      </c>
      <c r="T50" s="15" t="e">
        <f>U48-T48</f>
        <v>#DIV/0!</v>
      </c>
    </row>
    <row r="51" spans="1:20" ht="12.75">
      <c r="A51" s="17"/>
      <c r="B51" s="15" t="s">
        <v>54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 t="s">
        <v>55</v>
      </c>
      <c r="R51" s="15"/>
      <c r="S51" s="15"/>
      <c r="T51" s="15"/>
    </row>
    <row r="52" spans="1:20" ht="12.75">
      <c r="A52" t="s">
        <v>56</v>
      </c>
      <c r="B52" s="18">
        <f>(F32+H32)/50</f>
        <v>0.41333333333333333</v>
      </c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8" t="e">
        <f>(Q32+R32)/50</f>
        <v>#DIV/0!</v>
      </c>
      <c r="R52" s="19"/>
      <c r="S52" s="19"/>
      <c r="T52" s="19"/>
    </row>
    <row r="54" spans="2:20" ht="12.75">
      <c r="B54" s="1">
        <v>1</v>
      </c>
      <c r="D54" s="1">
        <v>2</v>
      </c>
      <c r="F54" s="1">
        <v>3</v>
      </c>
      <c r="H54" s="1">
        <v>4</v>
      </c>
      <c r="K54" s="1">
        <v>5</v>
      </c>
      <c r="M54" s="1">
        <v>6</v>
      </c>
      <c r="O54" s="1">
        <v>7</v>
      </c>
      <c r="P54" s="1">
        <v>8</v>
      </c>
      <c r="Q54" s="1">
        <v>9</v>
      </c>
      <c r="R54" s="1">
        <v>10</v>
      </c>
      <c r="S54" s="1">
        <v>11</v>
      </c>
      <c r="T54" s="1">
        <v>12</v>
      </c>
    </row>
    <row r="73" spans="2:20" ht="12.75">
      <c r="B73" s="1" t="s">
        <v>57</v>
      </c>
      <c r="D73" s="1" t="s">
        <v>58</v>
      </c>
      <c r="F73" s="1" t="s">
        <v>59</v>
      </c>
      <c r="H73" s="1" t="s">
        <v>60</v>
      </c>
      <c r="K73" s="1" t="s">
        <v>61</v>
      </c>
      <c r="M73" s="1" t="s">
        <v>62</v>
      </c>
      <c r="O73" s="1" t="s">
        <v>63</v>
      </c>
      <c r="P73" s="1" t="s">
        <v>64</v>
      </c>
      <c r="Q73" s="1" t="s">
        <v>65</v>
      </c>
      <c r="R73" s="1" t="s">
        <v>66</v>
      </c>
      <c r="S73" s="1" t="s">
        <v>67</v>
      </c>
      <c r="T73" s="1" t="s">
        <v>68</v>
      </c>
    </row>
    <row r="74" spans="2:20" ht="12.75">
      <c r="B74" s="1">
        <v>1</v>
      </c>
      <c r="D74" s="1">
        <v>2</v>
      </c>
      <c r="F74" s="1">
        <v>3</v>
      </c>
      <c r="H74" s="1">
        <v>4</v>
      </c>
      <c r="K74" s="1">
        <v>5</v>
      </c>
      <c r="M74" s="1">
        <v>6</v>
      </c>
      <c r="O74" s="1">
        <v>7</v>
      </c>
      <c r="P74" s="1">
        <v>8</v>
      </c>
      <c r="Q74" s="1">
        <v>9</v>
      </c>
      <c r="R74" s="1">
        <v>10</v>
      </c>
      <c r="S74" s="1">
        <v>11</v>
      </c>
      <c r="T74" s="1">
        <v>12</v>
      </c>
    </row>
  </sheetData>
  <sheetProtection selectLockedCells="1" selectUnlockedCells="1"/>
  <printOptions/>
  <pageMargins left="0.3541666666666667" right="0.3541666666666667" top="0.7875" bottom="0.5902777777777778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3" sqref="A3"/>
    </sheetView>
  </sheetViews>
  <sheetFormatPr defaultColWidth="9.00390625" defaultRowHeight="12.75"/>
  <cols>
    <col min="1" max="1" width="22.625" style="0" customWidth="1"/>
  </cols>
  <sheetData>
    <row r="1" spans="1:14" ht="12.75">
      <c r="A1" s="1" t="s">
        <v>10</v>
      </c>
      <c r="B1" s="1" t="s">
        <v>57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63</v>
      </c>
      <c r="I1" s="1" t="s">
        <v>64</v>
      </c>
      <c r="J1" s="1" t="s">
        <v>65</v>
      </c>
      <c r="K1" s="1" t="s">
        <v>66</v>
      </c>
      <c r="L1" s="1" t="s">
        <v>67</v>
      </c>
      <c r="M1" s="1" t="s">
        <v>68</v>
      </c>
      <c r="N1" s="1"/>
    </row>
    <row r="2" spans="1:14" ht="12.75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/>
    </row>
    <row r="3" spans="1:14" ht="12.75">
      <c r="A3" s="1" t="s">
        <v>69</v>
      </c>
      <c r="B3" s="20">
        <v>10.6</v>
      </c>
      <c r="C3" s="20">
        <v>18.7</v>
      </c>
      <c r="D3" s="20">
        <v>9.4</v>
      </c>
      <c r="E3" s="20">
        <v>23.6</v>
      </c>
      <c r="F3" s="20">
        <v>26.7</v>
      </c>
      <c r="G3" s="20">
        <v>34.5</v>
      </c>
      <c r="H3" s="20">
        <v>10.7</v>
      </c>
      <c r="I3" s="20">
        <v>18.4</v>
      </c>
      <c r="J3" s="20">
        <v>8.7</v>
      </c>
      <c r="K3" s="20">
        <v>17.1</v>
      </c>
      <c r="L3" s="20">
        <v>23.6</v>
      </c>
      <c r="M3" s="20">
        <v>51.3</v>
      </c>
      <c r="N3" s="1"/>
    </row>
    <row r="4" spans="1:14" ht="12.75">
      <c r="A4" s="1" t="s">
        <v>70</v>
      </c>
      <c r="B4" s="20">
        <v>7.5</v>
      </c>
      <c r="C4" s="20">
        <v>16.4</v>
      </c>
      <c r="D4" s="20">
        <v>8.6</v>
      </c>
      <c r="E4" s="20">
        <v>16.9</v>
      </c>
      <c r="F4" s="20">
        <v>28.4</v>
      </c>
      <c r="G4" s="20">
        <v>27.2</v>
      </c>
      <c r="H4" s="20">
        <v>10.2</v>
      </c>
      <c r="I4" s="20">
        <v>19.2</v>
      </c>
      <c r="J4" s="20">
        <v>9.3</v>
      </c>
      <c r="K4" s="20">
        <v>18.3</v>
      </c>
      <c r="L4" s="20">
        <v>24.8</v>
      </c>
      <c r="M4" s="20">
        <v>44.6</v>
      </c>
      <c r="N4" s="1"/>
    </row>
    <row r="5" spans="1:14" ht="12.75">
      <c r="A5" s="1" t="s">
        <v>71</v>
      </c>
      <c r="B5" s="20">
        <v>7.3</v>
      </c>
      <c r="C5" s="20">
        <v>17.3</v>
      </c>
      <c r="D5" s="20">
        <v>9.5</v>
      </c>
      <c r="E5" s="20">
        <v>21.6</v>
      </c>
      <c r="F5" s="20">
        <v>29.5</v>
      </c>
      <c r="G5" s="20">
        <v>30.8</v>
      </c>
      <c r="H5" s="20">
        <v>7.4</v>
      </c>
      <c r="I5" s="20">
        <v>18.8</v>
      </c>
      <c r="J5" s="20">
        <v>8.9</v>
      </c>
      <c r="K5" s="20">
        <v>25.7</v>
      </c>
      <c r="L5" s="20">
        <v>22.9</v>
      </c>
      <c r="M5" s="20">
        <v>41.2</v>
      </c>
      <c r="N5" s="1"/>
    </row>
    <row r="6" spans="1:14" ht="12.75">
      <c r="A6" s="1" t="s">
        <v>72</v>
      </c>
      <c r="B6" s="20">
        <v>6.7</v>
      </c>
      <c r="C6" s="20">
        <v>17.8</v>
      </c>
      <c r="D6" s="20">
        <v>7.8</v>
      </c>
      <c r="E6" s="20">
        <v>19.8</v>
      </c>
      <c r="F6" s="20">
        <v>26.2</v>
      </c>
      <c r="G6" s="20">
        <v>33.5</v>
      </c>
      <c r="H6" s="20">
        <v>8.6</v>
      </c>
      <c r="I6" s="20">
        <v>17.9</v>
      </c>
      <c r="J6" s="20">
        <v>8.7</v>
      </c>
      <c r="K6" s="20">
        <v>24.8</v>
      </c>
      <c r="L6" s="20">
        <v>24</v>
      </c>
      <c r="M6" s="20">
        <v>40.8</v>
      </c>
      <c r="N6" s="1"/>
    </row>
    <row r="7" spans="1:14" ht="12.75">
      <c r="A7" s="1" t="s">
        <v>73</v>
      </c>
      <c r="B7" s="20">
        <v>8.4</v>
      </c>
      <c r="C7" s="20">
        <v>17</v>
      </c>
      <c r="D7" s="20">
        <v>9</v>
      </c>
      <c r="E7" s="20">
        <v>24.7</v>
      </c>
      <c r="F7" s="20">
        <v>25.9</v>
      </c>
      <c r="G7" s="20">
        <v>26.9</v>
      </c>
      <c r="H7" s="20">
        <v>8.5</v>
      </c>
      <c r="I7" s="20">
        <v>19.5</v>
      </c>
      <c r="J7" s="20">
        <v>7.9</v>
      </c>
      <c r="K7" s="20">
        <v>21.5</v>
      </c>
      <c r="L7" s="20">
        <v>26.5</v>
      </c>
      <c r="M7" s="20">
        <v>37.6</v>
      </c>
      <c r="N7" s="1"/>
    </row>
    <row r="8" spans="1:14" ht="12.75">
      <c r="A8" s="1" t="s">
        <v>74</v>
      </c>
      <c r="B8" s="20">
        <v>7.3</v>
      </c>
      <c r="C8" s="20">
        <v>15.8</v>
      </c>
      <c r="D8" s="20">
        <v>7.6</v>
      </c>
      <c r="E8" s="20">
        <v>23.5</v>
      </c>
      <c r="F8" s="20">
        <v>33.1</v>
      </c>
      <c r="G8" s="20">
        <v>25.7</v>
      </c>
      <c r="H8" s="20">
        <v>7.9</v>
      </c>
      <c r="I8" s="20">
        <v>19.3</v>
      </c>
      <c r="J8" s="20">
        <v>7.5</v>
      </c>
      <c r="K8" s="20">
        <v>22.4</v>
      </c>
      <c r="L8" s="20">
        <v>23.2</v>
      </c>
      <c r="M8" s="20">
        <v>40.8</v>
      </c>
      <c r="N8" s="1"/>
    </row>
    <row r="9" spans="1:14" ht="12.75">
      <c r="A9" s="1" t="s">
        <v>75</v>
      </c>
      <c r="B9" s="20">
        <v>8.5</v>
      </c>
      <c r="C9" s="20">
        <v>16.1</v>
      </c>
      <c r="D9" s="20">
        <v>7.9</v>
      </c>
      <c r="E9" s="20">
        <v>21.8</v>
      </c>
      <c r="F9" s="20">
        <v>29.7</v>
      </c>
      <c r="G9" s="20">
        <v>33.2</v>
      </c>
      <c r="H9" s="20">
        <v>8</v>
      </c>
      <c r="I9" s="20">
        <v>18.4</v>
      </c>
      <c r="J9" s="20">
        <v>8</v>
      </c>
      <c r="K9" s="20">
        <v>27.1</v>
      </c>
      <c r="L9" s="20">
        <v>29.2</v>
      </c>
      <c r="M9" s="20">
        <v>53.7</v>
      </c>
      <c r="N9" s="1"/>
    </row>
    <row r="10" spans="1:14" ht="12.75">
      <c r="A10" s="1" t="s">
        <v>76</v>
      </c>
      <c r="B10" s="20">
        <v>6.9</v>
      </c>
      <c r="C10" s="20">
        <v>17.5</v>
      </c>
      <c r="D10" s="20">
        <v>7.3</v>
      </c>
      <c r="E10" s="20">
        <v>18.4</v>
      </c>
      <c r="F10" s="20">
        <v>27.3</v>
      </c>
      <c r="G10" s="20">
        <v>27.5</v>
      </c>
      <c r="H10" s="20">
        <v>8.4</v>
      </c>
      <c r="I10" s="20">
        <v>17.6</v>
      </c>
      <c r="J10" s="20">
        <v>7.8</v>
      </c>
      <c r="K10" s="20">
        <v>23.9</v>
      </c>
      <c r="L10" s="20">
        <v>25.7</v>
      </c>
      <c r="M10" s="20">
        <v>39.6</v>
      </c>
      <c r="N10" s="1"/>
    </row>
    <row r="11" spans="1:14" ht="12.75">
      <c r="A11" s="1" t="s">
        <v>77</v>
      </c>
      <c r="B11" s="20">
        <v>7.5</v>
      </c>
      <c r="C11" s="20">
        <v>14.4</v>
      </c>
      <c r="D11" s="20">
        <v>7.6</v>
      </c>
      <c r="E11" s="20">
        <v>14.2</v>
      </c>
      <c r="F11" s="20">
        <v>22.7</v>
      </c>
      <c r="G11" s="20">
        <v>23.9</v>
      </c>
      <c r="H11" s="20">
        <v>8.2</v>
      </c>
      <c r="I11" s="20">
        <v>14.1</v>
      </c>
      <c r="J11" s="20">
        <v>6.9</v>
      </c>
      <c r="K11" s="20">
        <v>18.8</v>
      </c>
      <c r="L11" s="20">
        <v>20.7</v>
      </c>
      <c r="M11" s="20">
        <v>29</v>
      </c>
      <c r="N11" s="1"/>
    </row>
    <row r="12" spans="1:14" ht="12.75">
      <c r="A12" s="1" t="s">
        <v>78</v>
      </c>
      <c r="B12" s="20">
        <v>8.8</v>
      </c>
      <c r="C12" s="20">
        <v>20.1</v>
      </c>
      <c r="D12" s="20">
        <v>9.8</v>
      </c>
      <c r="E12" s="20">
        <v>22</v>
      </c>
      <c r="F12" s="20">
        <v>34.9</v>
      </c>
      <c r="G12" s="20">
        <v>43.6</v>
      </c>
      <c r="H12" s="20">
        <v>8.3</v>
      </c>
      <c r="I12" s="20">
        <v>17.5</v>
      </c>
      <c r="J12" s="20">
        <v>9</v>
      </c>
      <c r="K12" s="20">
        <v>27.4</v>
      </c>
      <c r="L12" s="20">
        <v>41.3</v>
      </c>
      <c r="M12" s="20">
        <v>52</v>
      </c>
      <c r="N12" s="1"/>
    </row>
    <row r="13" spans="1:14" ht="12.75">
      <c r="A13" s="1" t="s">
        <v>79</v>
      </c>
      <c r="B13" s="20">
        <v>9.2</v>
      </c>
      <c r="C13" s="20">
        <v>18.7</v>
      </c>
      <c r="D13" s="20">
        <v>9</v>
      </c>
      <c r="E13" s="20">
        <v>16.8</v>
      </c>
      <c r="F13" s="20">
        <v>25.2</v>
      </c>
      <c r="G13" s="20">
        <v>35.2</v>
      </c>
      <c r="H13" s="20">
        <v>8.4</v>
      </c>
      <c r="I13" s="20">
        <v>18.4</v>
      </c>
      <c r="J13" s="20">
        <v>9.1</v>
      </c>
      <c r="K13" s="20">
        <v>21.8</v>
      </c>
      <c r="L13" s="20">
        <v>33</v>
      </c>
      <c r="M13" s="20">
        <v>49.6</v>
      </c>
      <c r="N13" s="1"/>
    </row>
    <row r="14" spans="1:14" ht="12.75">
      <c r="A14" s="1" t="s">
        <v>80</v>
      </c>
      <c r="B14" s="20">
        <v>9.8</v>
      </c>
      <c r="C14" s="20">
        <v>17.9</v>
      </c>
      <c r="D14" s="20">
        <v>11.2</v>
      </c>
      <c r="E14" s="20">
        <v>17.7</v>
      </c>
      <c r="F14" s="20">
        <v>36</v>
      </c>
      <c r="G14" s="20">
        <v>34.5</v>
      </c>
      <c r="H14" s="20">
        <v>9.8</v>
      </c>
      <c r="I14" s="20">
        <v>19.2</v>
      </c>
      <c r="J14" s="20">
        <v>9</v>
      </c>
      <c r="K14" s="20">
        <v>20.4</v>
      </c>
      <c r="L14" s="20">
        <v>32.8</v>
      </c>
      <c r="M14" s="20">
        <v>44</v>
      </c>
      <c r="N14" s="1"/>
    </row>
    <row r="15" spans="1:14" ht="12.75">
      <c r="A15" s="1" t="s">
        <v>81</v>
      </c>
      <c r="B15" s="20">
        <v>10.9</v>
      </c>
      <c r="C15" s="20">
        <v>20.3</v>
      </c>
      <c r="D15" s="20">
        <v>11.8</v>
      </c>
      <c r="E15" s="20">
        <v>35.2</v>
      </c>
      <c r="F15" s="20">
        <v>50.9</v>
      </c>
      <c r="G15" s="20">
        <v>40</v>
      </c>
      <c r="H15" s="20">
        <v>10.7</v>
      </c>
      <c r="I15" s="20">
        <v>20</v>
      </c>
      <c r="J15" s="20">
        <v>11.6</v>
      </c>
      <c r="K15" s="20">
        <v>23.9</v>
      </c>
      <c r="L15" s="20">
        <v>46.5</v>
      </c>
      <c r="M15" s="20">
        <v>50.7</v>
      </c>
      <c r="N15" s="1"/>
    </row>
    <row r="16" spans="1:14" ht="12.75">
      <c r="A16" s="1" t="s">
        <v>82</v>
      </c>
      <c r="B16" s="20">
        <v>7.6</v>
      </c>
      <c r="C16" s="20">
        <v>14.7</v>
      </c>
      <c r="D16" s="20">
        <v>6.9</v>
      </c>
      <c r="E16" s="20">
        <v>18.4</v>
      </c>
      <c r="F16" s="20">
        <v>22.8</v>
      </c>
      <c r="G16" s="20">
        <v>28.1</v>
      </c>
      <c r="H16" s="20">
        <v>7.2</v>
      </c>
      <c r="I16" s="20">
        <v>17.4</v>
      </c>
      <c r="J16" s="20">
        <v>6.4</v>
      </c>
      <c r="K16" s="20">
        <v>22.4</v>
      </c>
      <c r="L16" s="20">
        <v>19.4</v>
      </c>
      <c r="M16" s="20">
        <v>42.5</v>
      </c>
      <c r="N16" s="1"/>
    </row>
    <row r="17" spans="1:14" ht="12.75">
      <c r="A17" s="1" t="s">
        <v>83</v>
      </c>
      <c r="B17" s="20">
        <v>6.8</v>
      </c>
      <c r="C17" s="20">
        <v>16.3</v>
      </c>
      <c r="D17" s="20">
        <v>8.3</v>
      </c>
      <c r="E17" s="20">
        <v>17.3</v>
      </c>
      <c r="F17" s="20">
        <v>25.7</v>
      </c>
      <c r="G17" s="20">
        <v>27.4</v>
      </c>
      <c r="H17" s="20">
        <v>8.6</v>
      </c>
      <c r="I17" s="20">
        <v>16.8</v>
      </c>
      <c r="J17" s="20">
        <v>8.5</v>
      </c>
      <c r="K17" s="20">
        <v>25.7</v>
      </c>
      <c r="L17" s="20">
        <v>23.7</v>
      </c>
      <c r="M17" s="20">
        <v>50.2</v>
      </c>
      <c r="N17" s="1"/>
    </row>
    <row r="18" spans="1:14" ht="12.75">
      <c r="A18" s="1" t="s">
        <v>84</v>
      </c>
      <c r="B18" s="20">
        <v>8.3</v>
      </c>
      <c r="C18" s="20">
        <v>16.7</v>
      </c>
      <c r="D18" s="20">
        <v>8.1</v>
      </c>
      <c r="E18" s="20">
        <v>17.6</v>
      </c>
      <c r="F18" s="20">
        <v>24.9</v>
      </c>
      <c r="G18" s="20">
        <v>22</v>
      </c>
      <c r="H18" s="20">
        <v>8.9</v>
      </c>
      <c r="I18" s="20">
        <v>16.4</v>
      </c>
      <c r="J18" s="20">
        <v>8.2</v>
      </c>
      <c r="K18" s="20">
        <v>24.7</v>
      </c>
      <c r="L18" s="20">
        <v>21.4</v>
      </c>
      <c r="M18" s="20">
        <v>34.7</v>
      </c>
      <c r="N18" s="1"/>
    </row>
    <row r="19" spans="1:14" ht="12.75">
      <c r="A19" s="1" t="s">
        <v>85</v>
      </c>
      <c r="B19" s="20">
        <v>8.9</v>
      </c>
      <c r="C19" s="20">
        <v>15.3</v>
      </c>
      <c r="D19" s="20">
        <v>7.8</v>
      </c>
      <c r="E19" s="20">
        <v>13.8</v>
      </c>
      <c r="F19" s="20">
        <v>26.3</v>
      </c>
      <c r="G19" s="20">
        <v>24.1</v>
      </c>
      <c r="H19" s="20">
        <v>9.3</v>
      </c>
      <c r="I19" s="20">
        <v>17.2</v>
      </c>
      <c r="J19" s="20">
        <v>9</v>
      </c>
      <c r="K19" s="20">
        <v>25.3</v>
      </c>
      <c r="L19" s="20">
        <v>20.1</v>
      </c>
      <c r="M19" s="20">
        <v>35.9</v>
      </c>
      <c r="N19" s="1"/>
    </row>
    <row r="20" spans="1:14" ht="12.75">
      <c r="A20" s="1" t="s">
        <v>86</v>
      </c>
      <c r="B20" s="20">
        <v>7.8</v>
      </c>
      <c r="C20" s="20">
        <v>15.8</v>
      </c>
      <c r="D20" s="20">
        <v>7.5</v>
      </c>
      <c r="E20" s="20">
        <v>13.7</v>
      </c>
      <c r="F20" s="20">
        <v>26.8</v>
      </c>
      <c r="G20" s="20">
        <v>23.7</v>
      </c>
      <c r="H20" s="20">
        <v>8.4</v>
      </c>
      <c r="I20" s="20">
        <v>17.6</v>
      </c>
      <c r="J20" s="20">
        <v>8.9</v>
      </c>
      <c r="K20" s="20">
        <v>28.6</v>
      </c>
      <c r="L20" s="20">
        <v>22.8</v>
      </c>
      <c r="M20" s="20">
        <v>38.2</v>
      </c>
      <c r="N20" s="1"/>
    </row>
    <row r="21" spans="1:14" ht="12.75">
      <c r="A21" s="1" t="s">
        <v>87</v>
      </c>
      <c r="B21" s="20">
        <v>8.7</v>
      </c>
      <c r="C21" s="20">
        <v>17.2</v>
      </c>
      <c r="D21" s="20">
        <v>9.7</v>
      </c>
      <c r="E21" s="20">
        <v>18.5</v>
      </c>
      <c r="F21" s="20">
        <v>27.2</v>
      </c>
      <c r="G21" s="20">
        <v>25.9</v>
      </c>
      <c r="H21" s="20">
        <v>8.4</v>
      </c>
      <c r="I21" s="20">
        <v>17.8</v>
      </c>
      <c r="J21" s="20">
        <v>7.8</v>
      </c>
      <c r="K21" s="20">
        <v>27.5</v>
      </c>
      <c r="L21" s="20">
        <v>21.7</v>
      </c>
      <c r="M21" s="20">
        <v>44.8</v>
      </c>
      <c r="N21" s="1"/>
    </row>
    <row r="22" spans="1:14" ht="12.75">
      <c r="A22" s="1" t="s">
        <v>88</v>
      </c>
      <c r="B22" s="20">
        <v>8.3</v>
      </c>
      <c r="C22" s="20">
        <v>19.4</v>
      </c>
      <c r="D22" s="20">
        <v>8.4</v>
      </c>
      <c r="E22" s="20">
        <v>17.2</v>
      </c>
      <c r="F22" s="20">
        <v>30</v>
      </c>
      <c r="G22" s="20">
        <v>24.7</v>
      </c>
      <c r="H22" s="20">
        <v>9.2</v>
      </c>
      <c r="I22" s="20">
        <v>17.6</v>
      </c>
      <c r="J22" s="20">
        <v>8.5</v>
      </c>
      <c r="K22" s="20">
        <v>28.6</v>
      </c>
      <c r="L22" s="20">
        <v>22.4</v>
      </c>
      <c r="M22" s="20">
        <v>43.9</v>
      </c>
      <c r="N22" s="1"/>
    </row>
    <row r="23" spans="1:14" ht="12.75">
      <c r="A23" s="1" t="s">
        <v>89</v>
      </c>
      <c r="B23" s="20">
        <v>7.9</v>
      </c>
      <c r="C23" s="20">
        <v>18.5</v>
      </c>
      <c r="D23" s="20">
        <v>7.7</v>
      </c>
      <c r="E23" s="20">
        <v>18.7</v>
      </c>
      <c r="F23" s="20">
        <v>29.6</v>
      </c>
      <c r="G23" s="20">
        <v>38.6</v>
      </c>
      <c r="H23" s="20">
        <v>8.6</v>
      </c>
      <c r="I23" s="20">
        <v>16.9</v>
      </c>
      <c r="J23" s="20">
        <v>8.2</v>
      </c>
      <c r="K23" s="20">
        <v>29.1</v>
      </c>
      <c r="L23" s="20">
        <v>23</v>
      </c>
      <c r="M23" s="20">
        <v>38.7</v>
      </c>
      <c r="N23" s="1"/>
    </row>
    <row r="24" spans="1:14" ht="12.75">
      <c r="A24" s="1" t="s">
        <v>90</v>
      </c>
      <c r="B24" s="20">
        <v>8.4</v>
      </c>
      <c r="C24" s="20">
        <v>16.2</v>
      </c>
      <c r="D24" s="20">
        <v>8.2</v>
      </c>
      <c r="E24" s="20">
        <v>13.1</v>
      </c>
      <c r="F24" s="20">
        <v>25.6</v>
      </c>
      <c r="G24" s="20">
        <v>20.4</v>
      </c>
      <c r="H24" s="20">
        <v>8.4</v>
      </c>
      <c r="I24" s="20">
        <v>17.3</v>
      </c>
      <c r="J24" s="20">
        <v>8.7</v>
      </c>
      <c r="K24" s="20">
        <v>20.7</v>
      </c>
      <c r="L24" s="20">
        <v>18.9</v>
      </c>
      <c r="M24" s="20">
        <v>36.4</v>
      </c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 t="s">
        <v>91</v>
      </c>
      <c r="B26" s="1">
        <v>10.1</v>
      </c>
      <c r="C26" s="1"/>
      <c r="D26" s="1"/>
      <c r="E26" s="1"/>
      <c r="F26" s="1"/>
      <c r="G26" s="1"/>
      <c r="H26" s="1">
        <v>9.6</v>
      </c>
      <c r="I26" s="1"/>
      <c r="J26" s="1"/>
      <c r="K26" s="1"/>
      <c r="L26" s="1"/>
      <c r="M26" s="1"/>
      <c r="N26" s="1"/>
    </row>
    <row r="27" spans="1:14" ht="12.75">
      <c r="A27" s="7" t="s">
        <v>26</v>
      </c>
      <c r="B27" s="7">
        <f>AVERAGE(B3:B24)</f>
        <v>8.277272727272727</v>
      </c>
      <c r="C27" s="7">
        <f>AVERAGE(C3:C24)</f>
        <v>17.186363636363634</v>
      </c>
      <c r="D27" s="7">
        <f>AVERAGE(D3:D24)</f>
        <v>8.595454545454546</v>
      </c>
      <c r="E27" s="7">
        <f>AVERAGE(E3:E24)</f>
        <v>19.295454545454547</v>
      </c>
      <c r="F27" s="7">
        <f>AVERAGE(F3:F24)</f>
        <v>28.881818181818186</v>
      </c>
      <c r="G27" s="7">
        <f>AVERAGE(G3:G24)</f>
        <v>29.609090909090913</v>
      </c>
      <c r="H27" s="7">
        <f>AVERAGE(H3:H24)</f>
        <v>8.731818181818182</v>
      </c>
      <c r="I27" s="7">
        <f>AVERAGE(I3:I24)</f>
        <v>17.87727272727273</v>
      </c>
      <c r="J27" s="7">
        <f>AVERAGE(J3:J24)</f>
        <v>8.481818181818182</v>
      </c>
      <c r="K27" s="7">
        <f>AVERAGE(K3:K24)</f>
        <v>23.895454545454548</v>
      </c>
      <c r="L27" s="7">
        <f>AVERAGE(L3:L24)</f>
        <v>25.799999999999997</v>
      </c>
      <c r="M27" s="7">
        <f>AVERAGE(M3:M24)</f>
        <v>42.73636363636364</v>
      </c>
      <c r="N27" s="1"/>
    </row>
    <row r="28" spans="1:14" ht="12.75">
      <c r="A28" s="7" t="s">
        <v>27</v>
      </c>
      <c r="B28" s="7">
        <f>COUNT(B3:B24)</f>
        <v>22</v>
      </c>
      <c r="C28" s="7">
        <f>COUNT(C3:C24)</f>
        <v>22</v>
      </c>
      <c r="D28" s="7">
        <f>COUNT(D3:D24)</f>
        <v>22</v>
      </c>
      <c r="E28" s="7">
        <f>COUNT(E3:E24)</f>
        <v>22</v>
      </c>
      <c r="F28" s="7">
        <f>COUNT(F3:F24)</f>
        <v>22</v>
      </c>
      <c r="G28" s="7">
        <f>COUNT(G3:G24)</f>
        <v>22</v>
      </c>
      <c r="H28" s="7">
        <f>COUNT(H3:H24)</f>
        <v>22</v>
      </c>
      <c r="I28" s="7">
        <f>COUNT(I3:I24)</f>
        <v>22</v>
      </c>
      <c r="J28" s="7">
        <f>COUNT(J3:J24)</f>
        <v>22</v>
      </c>
      <c r="K28" s="7">
        <f>COUNT(K3:K24)</f>
        <v>22</v>
      </c>
      <c r="L28" s="7">
        <f>COUNT(L3:L24)</f>
        <v>22</v>
      </c>
      <c r="M28" s="7">
        <f>COUNT(M3:M24)</f>
        <v>22</v>
      </c>
      <c r="N28" s="1"/>
    </row>
    <row r="29" spans="1:14" ht="12.75">
      <c r="A29" s="7" t="s">
        <v>28</v>
      </c>
      <c r="B29" s="7">
        <f>AVERAGE(B3:B24)</f>
        <v>8.277272727272727</v>
      </c>
      <c r="C29" s="7">
        <f>AVERAGE(C3:C24)</f>
        <v>17.186363636363634</v>
      </c>
      <c r="D29" s="7">
        <f>AVERAGE(D3:D24)</f>
        <v>8.595454545454546</v>
      </c>
      <c r="E29" s="7">
        <f>AVERAGE(E3:E24)</f>
        <v>19.295454545454547</v>
      </c>
      <c r="F29" s="7">
        <f>AVERAGE(F3:F24)</f>
        <v>28.881818181818186</v>
      </c>
      <c r="G29" s="7">
        <f>AVERAGE(G3:G24)</f>
        <v>29.609090909090913</v>
      </c>
      <c r="H29" s="7">
        <f>AVERAGE(H3:H24)</f>
        <v>8.731818181818182</v>
      </c>
      <c r="I29" s="7">
        <f>AVERAGE(I3:I24)</f>
        <v>17.87727272727273</v>
      </c>
      <c r="J29" s="7">
        <f>AVERAGE(J3:J24)</f>
        <v>8.481818181818182</v>
      </c>
      <c r="K29" s="7">
        <f>AVERAGE(K3:K24)</f>
        <v>23.895454545454548</v>
      </c>
      <c r="L29" s="7">
        <f>AVERAGE(L3:L24)</f>
        <v>25.799999999999997</v>
      </c>
      <c r="M29" s="7">
        <f>AVERAGE(M3:M24)</f>
        <v>42.73636363636364</v>
      </c>
      <c r="N29" s="1"/>
    </row>
    <row r="30" spans="1:14" ht="12.75">
      <c r="A30" s="7" t="s">
        <v>29</v>
      </c>
      <c r="B30" s="7">
        <f>STDEV(B3:B24)</f>
        <v>1.1313421520190365</v>
      </c>
      <c r="C30" s="7">
        <f>STDEV(C3:C24)</f>
        <v>1.626651674758819</v>
      </c>
      <c r="D30" s="7">
        <f>STDEV(D3:D24)</f>
        <v>1.2407667647475753</v>
      </c>
      <c r="E30" s="7">
        <f>STDEV(E3:E24)</f>
        <v>4.838976404229788</v>
      </c>
      <c r="F30" s="7">
        <f>STDEV(F3:F24)</f>
        <v>5.9968750881197135</v>
      </c>
      <c r="G30" s="7">
        <f>STDEV(G3:G24)</f>
        <v>6.216560761838311</v>
      </c>
      <c r="H30" s="7">
        <f>STDEV(H3:H24)</f>
        <v>0.9280734595495908</v>
      </c>
      <c r="I30" s="7">
        <f>STDEV(I3:I24)</f>
        <v>1.2779938960215727</v>
      </c>
      <c r="J30" s="7">
        <f>STDEV(J3:J24)</f>
        <v>1.0126045454015922</v>
      </c>
      <c r="K30" s="7">
        <f>STDEV(K3:K24)</f>
        <v>3.5005410837166133</v>
      </c>
      <c r="L30" s="7">
        <f>STDEV(L3:L24)</f>
        <v>6.975945063130123</v>
      </c>
      <c r="M30" s="7">
        <f>STDEV(M3:M24)</f>
        <v>6.4712952596572455</v>
      </c>
      <c r="N30" s="1"/>
    </row>
    <row r="31" spans="1:14" ht="12.75">
      <c r="A31" s="8" t="s">
        <v>30</v>
      </c>
      <c r="B31" s="9">
        <f>CONFIDENCE(0.05,B30,B28)</f>
        <v>0.4727491091819168</v>
      </c>
      <c r="C31" s="9">
        <f>CONFIDENCE(0.05,C30,C28)</f>
        <v>0.679721982266038</v>
      </c>
      <c r="D31" s="9">
        <f>CONFIDENCE(0.05,D30,D28)</f>
        <v>0.518473904371129</v>
      </c>
      <c r="E31" s="9">
        <f>CONFIDENCE(0.05,E30,E28)</f>
        <v>2.0220423860008836</v>
      </c>
      <c r="F31" s="9">
        <f>CONFIDENCE(0.05,F30,F28)</f>
        <v>2.5058885596407268</v>
      </c>
      <c r="G31" s="9">
        <f>CONFIDENCE(0.05,G30,G28)</f>
        <v>2.5976876730788234</v>
      </c>
      <c r="H31" s="9">
        <f>CONFIDENCE(0.05,H30,H28)</f>
        <v>0.3878100895245934</v>
      </c>
      <c r="I31" s="9">
        <f>CONFIDENCE(0.05,I30,I28)</f>
        <v>0.5340298465905297</v>
      </c>
      <c r="J31" s="9">
        <f>CONFIDENCE(0.05,J30,J28)</f>
        <v>0.42313273304441285</v>
      </c>
      <c r="K31" s="9">
        <f>CONFIDENCE(0.05,K30,K28)</f>
        <v>1.4627561397127937</v>
      </c>
      <c r="L31" s="9">
        <f>CONFIDENCE(0.05,L30,L28)</f>
        <v>2.915008345098119</v>
      </c>
      <c r="M31" s="9">
        <f>CONFIDENCE(0.05,M30,M28)</f>
        <v>2.7041324888287614</v>
      </c>
      <c r="N31" s="1"/>
    </row>
    <row r="32" spans="1:14" ht="12.75">
      <c r="A32" s="8" t="s">
        <v>31</v>
      </c>
      <c r="B32" s="9">
        <f>VAR(B3:B24)</f>
        <v>1.279935064935065</v>
      </c>
      <c r="C32" s="9">
        <f>VAR(C3:C24)</f>
        <v>2.6459956709956707</v>
      </c>
      <c r="D32" s="9">
        <f>VAR(D3:D24)</f>
        <v>1.5395021645021647</v>
      </c>
      <c r="E32" s="9">
        <f>VAR(E3:E24)</f>
        <v>23.415692640692647</v>
      </c>
      <c r="F32" s="9">
        <f>VAR(F3:F24)</f>
        <v>35.96251082251082</v>
      </c>
      <c r="G32" s="9">
        <f>VAR(G3:G24)</f>
        <v>38.64562770562772</v>
      </c>
      <c r="H32" s="9">
        <f>VAR(H3:H24)</f>
        <v>0.8613203463203459</v>
      </c>
      <c r="I32" s="9">
        <f>VAR(I3:I24)</f>
        <v>1.6332683982683984</v>
      </c>
      <c r="J32" s="9">
        <f>VAR(J3:J24)</f>
        <v>1.0253679653679653</v>
      </c>
      <c r="K32" s="9">
        <f>VAR(K3:K24)</f>
        <v>12.25378787878788</v>
      </c>
      <c r="L32" s="9">
        <f>VAR(L3:L24)</f>
        <v>48.663809523809526</v>
      </c>
      <c r="M32" s="9">
        <f>VAR(M3:M24)</f>
        <v>41.877662337662336</v>
      </c>
      <c r="N32" s="1"/>
    </row>
    <row r="33" spans="1:14" ht="12.75">
      <c r="A33" s="10"/>
      <c r="B33" s="11" t="s">
        <v>32</v>
      </c>
      <c r="C33" s="11" t="s">
        <v>33</v>
      </c>
      <c r="D33" s="11" t="s">
        <v>34</v>
      </c>
      <c r="E33" s="11" t="s">
        <v>35</v>
      </c>
      <c r="F33" s="11" t="s">
        <v>36</v>
      </c>
      <c r="G33" s="11" t="s">
        <v>37</v>
      </c>
      <c r="H33" s="11" t="s">
        <v>38</v>
      </c>
      <c r="I33" s="11" t="s">
        <v>39</v>
      </c>
      <c r="J33" s="11" t="s">
        <v>40</v>
      </c>
      <c r="K33" s="11" t="s">
        <v>41</v>
      </c>
      <c r="L33" s="11" t="s">
        <v>42</v>
      </c>
      <c r="M33" s="11" t="s">
        <v>43</v>
      </c>
      <c r="N33" s="1"/>
    </row>
    <row r="34" spans="1:14" ht="12.75">
      <c r="A34" s="10" t="s">
        <v>44</v>
      </c>
      <c r="B34" s="10">
        <f>CORREL(B3:B24,C3:C24)</f>
        <v>0.5163026237114806</v>
      </c>
      <c r="C34" s="10">
        <f>CORREL(C3:C24,D3:D24)</f>
        <v>0.6546929048911819</v>
      </c>
      <c r="D34" s="10">
        <f>CORREL(D3:D24,E3:E24)</f>
        <v>0.5761956169469524</v>
      </c>
      <c r="E34" s="10">
        <f>CORREL(E3:E24,F3:F24)</f>
        <v>0.748282018490067</v>
      </c>
      <c r="F34" s="10">
        <f>CORREL(F3:F24,G3:G24)</f>
        <v>0.5768756169736922</v>
      </c>
      <c r="G34" s="10">
        <f>CORREL(G3:G24,H3:H24)</f>
        <v>0.22873977175079724</v>
      </c>
      <c r="H34" s="10">
        <f>CORREL(H3:H24,I3:I24)</f>
        <v>0.32222839546631415</v>
      </c>
      <c r="I34" s="10">
        <f>CORREL(I3:I24,J3:J24)</f>
        <v>0.5045199040817211</v>
      </c>
      <c r="J34" s="10">
        <f>CORREL(J3:J24,K3:K24)</f>
        <v>0.054651993519631056</v>
      </c>
      <c r="K34" s="10">
        <f>CORREL(K3:K24,L3:L24)</f>
        <v>0.04769786357811183</v>
      </c>
      <c r="L34" s="10">
        <f>CORREL(L3:L24,M3:M24)</f>
        <v>0.6111740820770001</v>
      </c>
      <c r="M34" s="10" t="e">
        <f>CORREL(M3:M24,N3:N24)</f>
        <v>#VALUE!</v>
      </c>
      <c r="N34" s="1"/>
    </row>
    <row r="35" spans="1:14" ht="12.75">
      <c r="A35" s="12" t="s">
        <v>45</v>
      </c>
      <c r="B35" s="13">
        <f>TTEST(B3:B24,C3:C24,2,1)</f>
        <v>1.552078319687389E-18</v>
      </c>
      <c r="C35" s="13">
        <f>TTEST(C3:C24,D3:D24,2,1)</f>
        <v>1.9938352593388128E-19</v>
      </c>
      <c r="D35" s="13">
        <f>TTEST(D3:D24,E3:E24,2,1)</f>
        <v>9.655999677546644E-11</v>
      </c>
      <c r="E35" s="13">
        <f>TTEST(E3:E24,F3:F24,2,1)</f>
        <v>2.338249479154639E-10</v>
      </c>
      <c r="F35" s="13">
        <f>TTEST(F3:F24,G3:G24,2,1)</f>
        <v>0.5504478262053114</v>
      </c>
      <c r="G35" s="13">
        <f>TTEST(G3:G24,H3:H24,2,1)</f>
        <v>2.6388494162012045E-13</v>
      </c>
      <c r="H35" s="13">
        <f>TTEST(H3:H24,I3:I24,2,1)</f>
        <v>1.790508372568104E-19</v>
      </c>
      <c r="I35" s="13">
        <f>TTEST(I3:I24,J3:J24,2,1)</f>
        <v>8.071941919043571E-21</v>
      </c>
      <c r="J35" s="13">
        <f>TTEST(J3:J24,K3:K24,2,1)</f>
        <v>3.2771119495539605E-15</v>
      </c>
      <c r="K35" s="13">
        <f>TTEST(K3:K24,L3:L24,2,1)</f>
        <v>0.2562627317050857</v>
      </c>
      <c r="L35" s="13">
        <f>TTEST(L3:L24,M3:M24,2,1)</f>
        <v>9.826670729594604E-12</v>
      </c>
      <c r="M35" s="13" t="e">
        <f>TTEST(M3:M24,N3:N24,2,1)</f>
        <v>#VALUE!</v>
      </c>
      <c r="N35" s="1"/>
    </row>
    <row r="36" spans="1:14" ht="12.75">
      <c r="A36" s="12" t="s">
        <v>46</v>
      </c>
      <c r="B36" s="14">
        <f>B29-C29</f>
        <v>-8.909090909090907</v>
      </c>
      <c r="C36" s="14">
        <f>C29-D29</f>
        <v>8.590909090909088</v>
      </c>
      <c r="D36" s="14">
        <f>D29-E29</f>
        <v>-10.700000000000001</v>
      </c>
      <c r="E36" s="14">
        <f>E29-F29</f>
        <v>-9.58636363636364</v>
      </c>
      <c r="F36" s="14">
        <f>F29-G29</f>
        <v>-0.7272727272727266</v>
      </c>
      <c r="G36" s="14">
        <f>G29-H29</f>
        <v>20.877272727272732</v>
      </c>
      <c r="H36" s="14">
        <f>H29-I29</f>
        <v>-9.145454545454546</v>
      </c>
      <c r="I36" s="14">
        <f>I29-J29</f>
        <v>9.395454545454546</v>
      </c>
      <c r="J36" s="14">
        <f>J29-K29</f>
        <v>-15.413636363636366</v>
      </c>
      <c r="K36" s="14">
        <f>K29-L29</f>
        <v>-1.904545454545449</v>
      </c>
      <c r="L36" s="14">
        <f>L29-M29</f>
        <v>-16.936363636363645</v>
      </c>
      <c r="M36" s="14">
        <f>M29-N29</f>
        <v>42.73636363636364</v>
      </c>
      <c r="N36" s="1"/>
    </row>
    <row r="37" spans="1:14" ht="12.75">
      <c r="A37" s="12" t="s">
        <v>47</v>
      </c>
      <c r="B37" s="14">
        <f>-1*B36/B29*100</f>
        <v>107.6331685886875</v>
      </c>
      <c r="C37" s="14">
        <f>-1*C36/C29*100</f>
        <v>-49.9867759851891</v>
      </c>
      <c r="D37" s="14">
        <f>-1*D36/D29*100</f>
        <v>124.48439978847172</v>
      </c>
      <c r="E37" s="14">
        <f>-1*E36/E29*100</f>
        <v>49.681978798586584</v>
      </c>
      <c r="F37" s="14">
        <f>-1*F36/F29*100</f>
        <v>2.518098835379286</v>
      </c>
      <c r="G37" s="14">
        <f>-1*G36/G29*100</f>
        <v>-70.50967147681916</v>
      </c>
      <c r="H37" s="14">
        <f>-1*H36/H29*100</f>
        <v>104.73711608537222</v>
      </c>
      <c r="I37" s="14">
        <f>-1*I36/I29*100</f>
        <v>-52.55530129672006</v>
      </c>
      <c r="J37" s="14">
        <f>-1*J36/J29*100</f>
        <v>181.7256162915327</v>
      </c>
      <c r="K37" s="14">
        <f>-1*K36/K29*100</f>
        <v>7.970325280578253</v>
      </c>
      <c r="L37" s="14">
        <f>-1*L36/L29*100</f>
        <v>65.64482029598312</v>
      </c>
      <c r="M37" s="14">
        <f>-1*M36/M29*100</f>
        <v>-100</v>
      </c>
      <c r="N37" s="1"/>
    </row>
    <row r="38" spans="1:14" ht="12.75">
      <c r="A38" s="15" t="s">
        <v>48</v>
      </c>
      <c r="B38" s="15">
        <f>B27+C27</f>
        <v>25.46363636363636</v>
      </c>
      <c r="C38" s="15">
        <f>C27+D27</f>
        <v>25.78181818181818</v>
      </c>
      <c r="D38" s="15">
        <f>D27+E27</f>
        <v>27.89090909090909</v>
      </c>
      <c r="E38" s="15">
        <f>E27+F27</f>
        <v>48.17727272727274</v>
      </c>
      <c r="F38" s="15">
        <f>F27+G27</f>
        <v>58.4909090909091</v>
      </c>
      <c r="G38" s="15">
        <f>G27+H27</f>
        <v>38.34090909090909</v>
      </c>
      <c r="H38" s="15">
        <f>H27+I27</f>
        <v>26.60909090909091</v>
      </c>
      <c r="I38" s="15">
        <f>I27+J27</f>
        <v>26.35909090909091</v>
      </c>
      <c r="J38" s="15">
        <f>J27+K27</f>
        <v>32.37727272727273</v>
      </c>
      <c r="K38" s="15">
        <f>K27+L27</f>
        <v>49.695454545454545</v>
      </c>
      <c r="L38" s="15">
        <f>L27+M27</f>
        <v>68.53636363636363</v>
      </c>
      <c r="M38" s="15">
        <f>M27+N27</f>
        <v>42.73636363636364</v>
      </c>
      <c r="N38" s="1"/>
    </row>
    <row r="39" spans="1:14" ht="12.75">
      <c r="A39" s="15"/>
      <c r="B39" s="15" t="s">
        <v>49</v>
      </c>
      <c r="C39" s="15" t="s">
        <v>50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"/>
    </row>
    <row r="40" spans="1:14" ht="12.75">
      <c r="A40" s="15" t="s">
        <v>46</v>
      </c>
      <c r="B40" s="15">
        <f>D43-J43</f>
        <v>0.004545454545454519</v>
      </c>
      <c r="C40" s="15">
        <f>E43-K43</f>
        <v>-0.18400000000000005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"/>
    </row>
    <row r="41" spans="1:14" ht="12.75">
      <c r="A41" s="15" t="s">
        <v>45</v>
      </c>
      <c r="B41" s="16">
        <f>TTEST(D3:D24,J3:J24,2,1)</f>
        <v>0.5620221958477694</v>
      </c>
      <c r="C41" s="16">
        <f>TTEST(E3:E24,K3:K24,2,1)</f>
        <v>0.0018239195637522858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/>
    </row>
    <row r="42" spans="1:14" ht="12.75">
      <c r="A42" s="15" t="s">
        <v>51</v>
      </c>
      <c r="B42" s="15">
        <v>25</v>
      </c>
      <c r="C42" s="15">
        <v>25</v>
      </c>
      <c r="D42" s="15">
        <v>25</v>
      </c>
      <c r="E42" s="15">
        <v>25</v>
      </c>
      <c r="F42" s="15">
        <v>50</v>
      </c>
      <c r="G42" s="15">
        <v>50</v>
      </c>
      <c r="H42" s="15">
        <v>25</v>
      </c>
      <c r="I42" s="15">
        <v>25</v>
      </c>
      <c r="J42" s="15">
        <v>25</v>
      </c>
      <c r="K42" s="15">
        <v>25</v>
      </c>
      <c r="L42" s="15">
        <v>50</v>
      </c>
      <c r="M42" s="15">
        <v>50</v>
      </c>
      <c r="N42" s="1"/>
    </row>
    <row r="43" spans="1:14" ht="12.75">
      <c r="A43" s="15" t="s">
        <v>52</v>
      </c>
      <c r="B43" s="15">
        <f>B27/B42</f>
        <v>0.3310909090909091</v>
      </c>
      <c r="C43" s="15">
        <f>C27/C42</f>
        <v>0.6874545454545453</v>
      </c>
      <c r="D43" s="15">
        <f>D27/D42</f>
        <v>0.3438181818181818</v>
      </c>
      <c r="E43" s="15">
        <f>E27/E42</f>
        <v>0.7718181818181818</v>
      </c>
      <c r="F43" s="15">
        <f>F27/F42</f>
        <v>0.5776363636363637</v>
      </c>
      <c r="G43" s="15">
        <f>G27/G42</f>
        <v>0.5921818181818183</v>
      </c>
      <c r="H43" s="15">
        <f>H27/H42</f>
        <v>0.3492727272727273</v>
      </c>
      <c r="I43" s="15">
        <f>I27/I42</f>
        <v>0.7150909090909091</v>
      </c>
      <c r="J43" s="15">
        <f>J27/J42</f>
        <v>0.3392727272727273</v>
      </c>
      <c r="K43" s="15">
        <f>K27/K42</f>
        <v>0.9558181818181819</v>
      </c>
      <c r="L43" s="15">
        <f>L27/L42</f>
        <v>0.5159999999999999</v>
      </c>
      <c r="M43" s="15">
        <f>M27/M42</f>
        <v>0.8547272727272728</v>
      </c>
      <c r="N43" s="1"/>
    </row>
    <row r="44" spans="1:14" ht="12.75">
      <c r="A44" t="s">
        <v>53</v>
      </c>
      <c r="B44" s="15">
        <f>(B43+C43)/2</f>
        <v>0.5092727272727272</v>
      </c>
      <c r="C44" s="15">
        <f>(C43+D43)/2</f>
        <v>0.5156363636363636</v>
      </c>
      <c r="D44" s="15">
        <f>(D43+E43)/2</f>
        <v>0.5578181818181818</v>
      </c>
      <c r="E44" s="15">
        <f>(E43+F43)/2</f>
        <v>0.6747272727272728</v>
      </c>
      <c r="F44" s="15">
        <f>(F43+G43)/2</f>
        <v>0.584909090909091</v>
      </c>
      <c r="G44" s="15">
        <f>(G43+H43)/2</f>
        <v>0.47072727272727277</v>
      </c>
      <c r="H44" s="15">
        <f>(H43+I43)/2</f>
        <v>0.5321818181818182</v>
      </c>
      <c r="I44" s="15">
        <f>(I43+J43)/2</f>
        <v>0.5271818181818182</v>
      </c>
      <c r="J44" s="15">
        <f>(J43+K43)/2</f>
        <v>0.6475454545454546</v>
      </c>
      <c r="K44" s="15">
        <f>(K43+L43)/2</f>
        <v>0.7359090909090908</v>
      </c>
      <c r="L44" s="15">
        <f>(L43+M43)/2</f>
        <v>0.6853636363636364</v>
      </c>
      <c r="M44" s="15">
        <f>(M43+N43)/2</f>
        <v>0.4273636363636364</v>
      </c>
      <c r="N44" s="1"/>
    </row>
    <row r="45" spans="1:14" ht="12.75">
      <c r="A45" s="17" t="s">
        <v>46</v>
      </c>
      <c r="B45" s="15">
        <f>C43-B43</f>
        <v>0.3563636363636362</v>
      </c>
      <c r="C45" s="15">
        <f>D43-C43</f>
        <v>-0.3436363636363635</v>
      </c>
      <c r="D45" s="15">
        <f>E43-D43</f>
        <v>0.42800000000000005</v>
      </c>
      <c r="E45" s="15">
        <f>F43-E43</f>
        <v>-0.19418181818181812</v>
      </c>
      <c r="F45" s="15">
        <f>G43-F43</f>
        <v>0.014545454545454528</v>
      </c>
      <c r="G45" s="15">
        <f>H43-G43</f>
        <v>-0.24290909090909096</v>
      </c>
      <c r="H45" s="15">
        <f>I43-H43</f>
        <v>0.3658181818181818</v>
      </c>
      <c r="I45" s="15">
        <f>J43-I43</f>
        <v>-0.37581818181818183</v>
      </c>
      <c r="J45" s="15">
        <f>K43-J43</f>
        <v>0.6165454545454546</v>
      </c>
      <c r="K45" s="15">
        <f>L43-K43</f>
        <v>-0.439818181818182</v>
      </c>
      <c r="L45" s="15">
        <f>M43-L43</f>
        <v>0.3387272727272729</v>
      </c>
      <c r="M45" s="15">
        <f>N43-M43</f>
        <v>-0.8547272727272728</v>
      </c>
      <c r="N45" s="1"/>
    </row>
    <row r="46" spans="1:14" ht="12.75">
      <c r="A46" s="17"/>
      <c r="B46" s="15" t="s">
        <v>54</v>
      </c>
      <c r="C46" s="15"/>
      <c r="D46" s="15"/>
      <c r="E46" s="15"/>
      <c r="F46" s="15"/>
      <c r="G46" s="15"/>
      <c r="H46" s="15"/>
      <c r="I46" s="15"/>
      <c r="J46" s="15" t="s">
        <v>55</v>
      </c>
      <c r="K46" s="15"/>
      <c r="L46" s="15"/>
      <c r="M46" s="15"/>
      <c r="N46" s="1"/>
    </row>
    <row r="47" spans="1:14" ht="12.75">
      <c r="A47" t="s">
        <v>56</v>
      </c>
      <c r="B47" s="18">
        <f>(D27+E27)/50</f>
        <v>0.5578181818181818</v>
      </c>
      <c r="C47" s="19"/>
      <c r="D47" s="19"/>
      <c r="E47" s="19"/>
      <c r="F47" s="19"/>
      <c r="G47" s="19"/>
      <c r="H47" s="19"/>
      <c r="I47" s="19"/>
      <c r="J47" s="18">
        <f>(J27+K27)/50</f>
        <v>0.6475454545454546</v>
      </c>
      <c r="K47" s="19"/>
      <c r="L47" s="19"/>
      <c r="M47" s="19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>
        <v>6</v>
      </c>
      <c r="H49" s="1">
        <v>7</v>
      </c>
      <c r="I49" s="1">
        <v>8</v>
      </c>
      <c r="J49" s="1">
        <v>9</v>
      </c>
      <c r="K49" s="1">
        <v>10</v>
      </c>
      <c r="L49" s="1">
        <v>11</v>
      </c>
      <c r="M49" s="1">
        <v>12</v>
      </c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 t="s">
        <v>57</v>
      </c>
      <c r="C68" s="1" t="s">
        <v>58</v>
      </c>
      <c r="D68" s="1" t="s">
        <v>59</v>
      </c>
      <c r="E68" s="1" t="s">
        <v>60</v>
      </c>
      <c r="F68" s="1" t="s">
        <v>61</v>
      </c>
      <c r="G68" s="1" t="s">
        <v>62</v>
      </c>
      <c r="H68" s="1" t="s">
        <v>63</v>
      </c>
      <c r="I68" s="1" t="s">
        <v>64</v>
      </c>
      <c r="J68" s="1" t="s">
        <v>65</v>
      </c>
      <c r="K68" s="1" t="s">
        <v>66</v>
      </c>
      <c r="L68" s="1" t="s">
        <v>67</v>
      </c>
      <c r="M68" s="1" t="s">
        <v>68</v>
      </c>
      <c r="N68" s="1"/>
    </row>
    <row r="69" spans="1:14" ht="12.75">
      <c r="A69" s="1"/>
      <c r="B69" s="1">
        <v>1</v>
      </c>
      <c r="C69" s="1">
        <v>2</v>
      </c>
      <c r="D69" s="1">
        <v>3</v>
      </c>
      <c r="E69" s="1">
        <v>4</v>
      </c>
      <c r="F69" s="1">
        <v>5</v>
      </c>
      <c r="G69" s="1">
        <v>6</v>
      </c>
      <c r="H69" s="1">
        <v>7</v>
      </c>
      <c r="I69" s="1">
        <v>8</v>
      </c>
      <c r="J69" s="1">
        <v>9</v>
      </c>
      <c r="K69" s="1">
        <v>10</v>
      </c>
      <c r="L69" s="1">
        <v>11</v>
      </c>
      <c r="M69" s="1">
        <v>12</v>
      </c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sheetProtection selectLockedCells="1" selectUnlockedCells="1"/>
  <printOptions/>
  <pageMargins left="0.5513888888888889" right="0.5513888888888889" top="0.7875" bottom="0.5902777777777778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G10" sqref="G10"/>
    </sheetView>
  </sheetViews>
  <sheetFormatPr defaultColWidth="9.00390625" defaultRowHeight="12.75"/>
  <cols>
    <col min="1" max="1" width="18.625" style="0" customWidth="1"/>
    <col min="2" max="2" width="10.375" style="0" customWidth="1"/>
    <col min="3" max="3" width="7.25390625" style="0" customWidth="1"/>
  </cols>
  <sheetData>
    <row r="1" spans="1:7" ht="12.7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</row>
    <row r="2" spans="1:7" ht="12.75">
      <c r="A2" t="s">
        <v>99</v>
      </c>
      <c r="B2">
        <v>10.2</v>
      </c>
      <c r="C2">
        <v>9.3</v>
      </c>
      <c r="D2">
        <v>10.4</v>
      </c>
      <c r="E2">
        <v>22.9</v>
      </c>
      <c r="F2">
        <v>33.6</v>
      </c>
      <c r="G2">
        <v>41.6</v>
      </c>
    </row>
    <row r="3" spans="2:7" ht="12.75">
      <c r="B3" s="20">
        <f>B2/24</f>
        <v>0.425</v>
      </c>
      <c r="C3" s="20">
        <f>C2/24</f>
        <v>0.3875</v>
      </c>
      <c r="D3" s="20">
        <f>D2/24</f>
        <v>0.43333333333333335</v>
      </c>
      <c r="E3" s="20">
        <f>E2/24</f>
        <v>0.9541666666666666</v>
      </c>
      <c r="F3" s="20">
        <f>F2/24</f>
        <v>1.4000000000000001</v>
      </c>
      <c r="G3" s="20">
        <f>G2/24</f>
        <v>1.7333333333333334</v>
      </c>
    </row>
    <row r="4" spans="1:7" ht="12.75">
      <c r="A4" t="s">
        <v>100</v>
      </c>
      <c r="B4">
        <v>10.2</v>
      </c>
      <c r="C4">
        <v>9.8</v>
      </c>
      <c r="D4">
        <v>10.1</v>
      </c>
      <c r="E4">
        <v>20</v>
      </c>
      <c r="F4">
        <v>29.2</v>
      </c>
      <c r="G4">
        <v>40.4</v>
      </c>
    </row>
    <row r="5" spans="2:7" ht="12.75">
      <c r="B5" s="20">
        <f>B4/24</f>
        <v>0.425</v>
      </c>
      <c r="C5" s="20">
        <f>C4/24</f>
        <v>0.4083333333333334</v>
      </c>
      <c r="D5" s="20">
        <f>D4/24</f>
        <v>0.42083333333333334</v>
      </c>
      <c r="E5" s="20">
        <f>E4/24</f>
        <v>0.8333333333333334</v>
      </c>
      <c r="F5" s="20">
        <f>F4/24</f>
        <v>1.2166666666666666</v>
      </c>
      <c r="G5" s="20">
        <f>G4/24</f>
        <v>1.6833333333333333</v>
      </c>
    </row>
    <row r="6" spans="1:7" ht="12.75">
      <c r="A6" t="s">
        <v>101</v>
      </c>
      <c r="B6">
        <v>8.4</v>
      </c>
      <c r="C6">
        <v>17.5</v>
      </c>
      <c r="D6">
        <v>9</v>
      </c>
      <c r="E6">
        <v>21.3</v>
      </c>
      <c r="F6">
        <v>29.2</v>
      </c>
      <c r="G6">
        <v>32</v>
      </c>
    </row>
    <row r="7" spans="2:7" ht="12.75">
      <c r="B7" s="20">
        <f>B6/24</f>
        <v>0.35000000000000003</v>
      </c>
      <c r="C7" s="20">
        <f>C6/24</f>
        <v>0.7291666666666666</v>
      </c>
      <c r="D7" s="20">
        <f>D6/24</f>
        <v>0.375</v>
      </c>
      <c r="E7" s="20">
        <f>E6/24</f>
        <v>0.8875000000000001</v>
      </c>
      <c r="F7" s="20">
        <f>F6/24</f>
        <v>1.2166666666666666</v>
      </c>
      <c r="G7" s="20">
        <f>G6/24</f>
        <v>1.3333333333333333</v>
      </c>
    </row>
    <row r="8" spans="1:7" ht="12.75">
      <c r="A8" t="s">
        <v>102</v>
      </c>
      <c r="B8">
        <v>6</v>
      </c>
      <c r="C8">
        <v>16.7</v>
      </c>
      <c r="D8">
        <v>8</v>
      </c>
      <c r="E8">
        <v>16.5</v>
      </c>
      <c r="F8">
        <v>26.6</v>
      </c>
      <c r="G8">
        <v>26.1</v>
      </c>
    </row>
    <row r="9" spans="2:7" ht="12.75">
      <c r="B9" s="20">
        <f>B8/24</f>
        <v>0.25</v>
      </c>
      <c r="C9" s="20">
        <f>C8/24</f>
        <v>0.6958333333333333</v>
      </c>
      <c r="D9" s="20">
        <f>D8/24</f>
        <v>0.3333333333333333</v>
      </c>
      <c r="E9" s="20">
        <f>E8/24</f>
        <v>0.6875</v>
      </c>
      <c r="F9" s="20">
        <f>F8/24</f>
        <v>1.1083333333333334</v>
      </c>
      <c r="G9" s="20">
        <f>G8/24</f>
        <v>1.0875000000000001</v>
      </c>
    </row>
    <row r="15" spans="1:7" ht="12.75">
      <c r="A15" t="s">
        <v>103</v>
      </c>
      <c r="B15" t="s">
        <v>93</v>
      </c>
      <c r="C15" t="s">
        <v>94</v>
      </c>
      <c r="D15" t="s">
        <v>95</v>
      </c>
      <c r="E15" t="s">
        <v>96</v>
      </c>
      <c r="F15" t="s">
        <v>97</v>
      </c>
      <c r="G15" t="s">
        <v>98</v>
      </c>
    </row>
    <row r="16" spans="1:7" ht="12.75">
      <c r="A16" t="s">
        <v>99</v>
      </c>
      <c r="B16">
        <v>9.6</v>
      </c>
      <c r="C16">
        <v>9.4</v>
      </c>
      <c r="D16">
        <v>9</v>
      </c>
      <c r="E16">
        <v>25.5</v>
      </c>
      <c r="F16">
        <v>33.4</v>
      </c>
      <c r="G16">
        <v>43.5</v>
      </c>
    </row>
    <row r="17" spans="1:7" ht="12.75">
      <c r="A17" t="s">
        <v>100</v>
      </c>
      <c r="B17">
        <v>7.8</v>
      </c>
      <c r="C17">
        <v>8.7</v>
      </c>
      <c r="D17">
        <v>8.9</v>
      </c>
      <c r="E17">
        <v>22.4</v>
      </c>
      <c r="F17">
        <v>27</v>
      </c>
      <c r="G17">
        <v>38</v>
      </c>
    </row>
    <row r="18" spans="1:7" ht="12.75">
      <c r="A18" t="s">
        <v>101</v>
      </c>
      <c r="B18">
        <v>8.9</v>
      </c>
      <c r="C18">
        <v>18.3</v>
      </c>
      <c r="D18">
        <v>8.7</v>
      </c>
      <c r="E18">
        <v>22.6</v>
      </c>
      <c r="F18">
        <v>28.8</v>
      </c>
      <c r="G18">
        <v>44.2</v>
      </c>
    </row>
    <row r="19" spans="1:7" ht="12.75">
      <c r="A19" t="s">
        <v>102</v>
      </c>
      <c r="B19">
        <v>8.6</v>
      </c>
      <c r="C19">
        <v>17.2</v>
      </c>
      <c r="D19">
        <v>8.3</v>
      </c>
      <c r="E19">
        <v>25.9</v>
      </c>
      <c r="F19">
        <v>21.5</v>
      </c>
      <c r="G19">
        <v>40.6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B1">
      <selection activeCell="C30" sqref="C30"/>
    </sheetView>
  </sheetViews>
  <sheetFormatPr defaultColWidth="9.00390625" defaultRowHeight="12.75"/>
  <cols>
    <col min="1" max="1" width="9.125" style="1" customWidth="1"/>
    <col min="2" max="2" width="22.75390625" style="1" customWidth="1"/>
    <col min="3" max="3" width="10.625" style="1" customWidth="1"/>
    <col min="4" max="16384" width="9.00390625" style="1" customWidth="1"/>
  </cols>
  <sheetData>
    <row r="1" spans="2:4" ht="12.75">
      <c r="B1" s="1" t="s">
        <v>10</v>
      </c>
      <c r="C1" s="1" t="s">
        <v>57</v>
      </c>
      <c r="D1" s="1" t="s">
        <v>104</v>
      </c>
    </row>
    <row r="2" spans="3:8" ht="12.75">
      <c r="C2" s="1" t="s">
        <v>105</v>
      </c>
      <c r="D2" s="1">
        <v>1</v>
      </c>
      <c r="E2" s="1">
        <v>2</v>
      </c>
      <c r="F2" s="1">
        <v>3</v>
      </c>
      <c r="G2" s="1">
        <v>4</v>
      </c>
      <c r="H2" s="1">
        <v>5</v>
      </c>
    </row>
    <row r="3" spans="1:8" s="21" customFormat="1" ht="12.75">
      <c r="A3" s="21">
        <v>1</v>
      </c>
      <c r="B3" s="21" t="s">
        <v>77</v>
      </c>
      <c r="C3" s="21">
        <v>8.3</v>
      </c>
      <c r="D3" s="21" t="s">
        <v>106</v>
      </c>
      <c r="E3" s="21" t="s">
        <v>107</v>
      </c>
      <c r="F3" s="21" t="s">
        <v>108</v>
      </c>
      <c r="G3" s="21" t="s">
        <v>109</v>
      </c>
      <c r="H3" s="21" t="s">
        <v>110</v>
      </c>
    </row>
    <row r="4" spans="1:10" s="21" customFormat="1" ht="12.75">
      <c r="A4" s="21">
        <v>2</v>
      </c>
      <c r="B4" s="21" t="s">
        <v>71</v>
      </c>
      <c r="C4" s="21">
        <v>8.5</v>
      </c>
      <c r="D4" s="21">
        <v>5</v>
      </c>
      <c r="E4" s="21">
        <v>1</v>
      </c>
      <c r="F4" s="21">
        <v>6</v>
      </c>
      <c r="G4" s="21">
        <v>2</v>
      </c>
      <c r="H4" s="21">
        <v>6</v>
      </c>
      <c r="I4" s="22">
        <f>SUM(D4:H4)</f>
        <v>20</v>
      </c>
      <c r="J4" s="22" t="s">
        <v>27</v>
      </c>
    </row>
    <row r="5" spans="1:10" s="21" customFormat="1" ht="12.75">
      <c r="A5" s="21">
        <v>3</v>
      </c>
      <c r="B5" s="21" t="s">
        <v>74</v>
      </c>
      <c r="C5" s="21">
        <v>8.5</v>
      </c>
      <c r="D5" s="21">
        <f>D4/20</f>
        <v>0.25</v>
      </c>
      <c r="E5" s="21">
        <f>E4/20</f>
        <v>0.05</v>
      </c>
      <c r="F5" s="21">
        <f>F4/20</f>
        <v>0.3</v>
      </c>
      <c r="G5" s="21">
        <f>G4/20</f>
        <v>0.1</v>
      </c>
      <c r="H5" s="21">
        <f>H4/20</f>
        <v>0.3</v>
      </c>
      <c r="I5" s="22">
        <f>SUM(D5:H5)</f>
        <v>1</v>
      </c>
      <c r="J5" s="22" t="s">
        <v>111</v>
      </c>
    </row>
    <row r="6" spans="1:10" s="21" customFormat="1" ht="12.75">
      <c r="A6" s="21">
        <v>4</v>
      </c>
      <c r="B6" s="21" t="s">
        <v>82</v>
      </c>
      <c r="C6" s="21">
        <v>8.8</v>
      </c>
      <c r="D6" s="21">
        <f>D5*100</f>
        <v>25</v>
      </c>
      <c r="E6" s="21">
        <f>E5*100</f>
        <v>5</v>
      </c>
      <c r="F6" s="21">
        <f>F5*100</f>
        <v>30</v>
      </c>
      <c r="G6" s="21">
        <f>G5*100</f>
        <v>10</v>
      </c>
      <c r="H6" s="21">
        <f>H5*100</f>
        <v>30</v>
      </c>
      <c r="I6" s="22">
        <f>SUM(D6:H6)</f>
        <v>100</v>
      </c>
      <c r="J6" s="22" t="s">
        <v>112</v>
      </c>
    </row>
    <row r="7" spans="1:3" s="21" customFormat="1" ht="12.75">
      <c r="A7" s="21">
        <v>5</v>
      </c>
      <c r="B7" s="21" t="s">
        <v>72</v>
      </c>
      <c r="C7" s="21">
        <v>8.9</v>
      </c>
    </row>
    <row r="8" spans="1:3" s="21" customFormat="1" ht="12.75">
      <c r="A8" s="21">
        <v>6</v>
      </c>
      <c r="B8" s="21" t="s">
        <v>70</v>
      </c>
      <c r="C8" s="21">
        <v>9.6</v>
      </c>
    </row>
    <row r="9" spans="1:3" s="21" customFormat="1" ht="12.75">
      <c r="A9" s="21">
        <v>7</v>
      </c>
      <c r="B9" s="21" t="s">
        <v>76</v>
      </c>
      <c r="C9" s="21">
        <v>9.8</v>
      </c>
    </row>
    <row r="10" spans="1:3" s="21" customFormat="1" ht="12.75">
      <c r="A10" s="21">
        <v>8</v>
      </c>
      <c r="B10" s="21" t="s">
        <v>89</v>
      </c>
      <c r="C10" s="21">
        <v>9.9</v>
      </c>
    </row>
    <row r="11" spans="1:3" s="21" customFormat="1" ht="12.75">
      <c r="A11" s="21">
        <v>9</v>
      </c>
      <c r="B11" s="21" t="s">
        <v>86</v>
      </c>
      <c r="C11" s="21">
        <v>10</v>
      </c>
    </row>
    <row r="12" spans="1:3" s="21" customFormat="1" ht="12.75">
      <c r="A12" s="21">
        <v>10</v>
      </c>
      <c r="B12" s="21" t="s">
        <v>79</v>
      </c>
      <c r="C12" s="21">
        <v>10</v>
      </c>
    </row>
    <row r="13" spans="1:3" s="21" customFormat="1" ht="12.75">
      <c r="A13" s="21">
        <v>11</v>
      </c>
      <c r="B13" s="21" t="s">
        <v>84</v>
      </c>
      <c r="C13" s="21">
        <v>10.1</v>
      </c>
    </row>
    <row r="14" spans="1:3" s="21" customFormat="1" ht="12.75">
      <c r="A14" s="21">
        <v>12</v>
      </c>
      <c r="B14" s="21" t="s">
        <v>73</v>
      </c>
      <c r="C14" s="21">
        <v>10.3</v>
      </c>
    </row>
    <row r="15" spans="1:3" s="21" customFormat="1" ht="12.75">
      <c r="A15" s="21">
        <v>13</v>
      </c>
      <c r="B15" s="21" t="s">
        <v>81</v>
      </c>
      <c r="C15" s="21">
        <v>10.5</v>
      </c>
    </row>
    <row r="16" spans="1:3" s="21" customFormat="1" ht="12.75">
      <c r="A16" s="21">
        <v>14</v>
      </c>
      <c r="B16" s="21" t="s">
        <v>75</v>
      </c>
      <c r="C16" s="21">
        <v>10.7</v>
      </c>
    </row>
    <row r="17" spans="1:3" s="21" customFormat="1" ht="12.75">
      <c r="A17" s="21">
        <v>15</v>
      </c>
      <c r="B17" s="21" t="s">
        <v>88</v>
      </c>
      <c r="C17" s="21">
        <v>11.1</v>
      </c>
    </row>
    <row r="18" spans="1:3" s="21" customFormat="1" ht="12.75">
      <c r="A18" s="21">
        <v>16</v>
      </c>
      <c r="B18" s="21" t="s">
        <v>90</v>
      </c>
      <c r="C18" s="21">
        <v>11.3</v>
      </c>
    </row>
    <row r="19" spans="1:3" s="21" customFormat="1" ht="12.75">
      <c r="A19" s="21">
        <v>17</v>
      </c>
      <c r="B19" s="21" t="s">
        <v>85</v>
      </c>
      <c r="C19" s="21">
        <v>11.3</v>
      </c>
    </row>
    <row r="20" spans="1:3" s="21" customFormat="1" ht="12.75">
      <c r="A20" s="21">
        <v>18</v>
      </c>
      <c r="B20" s="21" t="s">
        <v>87</v>
      </c>
      <c r="C20" s="21">
        <v>11.5</v>
      </c>
    </row>
    <row r="21" spans="1:3" s="21" customFormat="1" ht="12.75">
      <c r="A21" s="21">
        <v>19</v>
      </c>
      <c r="B21" s="21" t="s">
        <v>80</v>
      </c>
      <c r="C21" s="21">
        <v>11.5</v>
      </c>
    </row>
    <row r="22" spans="1:3" s="21" customFormat="1" ht="12.75">
      <c r="A22" s="21">
        <v>20</v>
      </c>
      <c r="B22" s="21" t="s">
        <v>78</v>
      </c>
      <c r="C22" s="21">
        <v>11.9</v>
      </c>
    </row>
    <row r="24" spans="2:3" ht="12.75">
      <c r="B24" s="1" t="s">
        <v>91</v>
      </c>
      <c r="C24" s="1">
        <v>10.1</v>
      </c>
    </row>
    <row r="25" spans="2:3" ht="12.75">
      <c r="B25" s="7" t="s">
        <v>26</v>
      </c>
      <c r="C25" s="7">
        <f>AVERAGE(C3:C22)</f>
        <v>10.125000000000004</v>
      </c>
    </row>
    <row r="26" spans="2:3" ht="12.75">
      <c r="B26" s="7" t="s">
        <v>27</v>
      </c>
      <c r="C26" s="7">
        <f>COUNT(C3:C22)</f>
        <v>20</v>
      </c>
    </row>
    <row r="27" spans="2:3" ht="12.75">
      <c r="B27" s="7" t="s">
        <v>28</v>
      </c>
      <c r="C27" s="7">
        <f>AVERAGE(C3:C22)</f>
        <v>10.125000000000004</v>
      </c>
    </row>
    <row r="28" spans="2:3" ht="12.75">
      <c r="B28" s="7" t="s">
        <v>29</v>
      </c>
      <c r="C28" s="7">
        <f>STDEV(C3:C22)</f>
        <v>1.1116014999705794</v>
      </c>
    </row>
    <row r="29" spans="2:3" ht="12.75">
      <c r="B29" s="8" t="s">
        <v>30</v>
      </c>
      <c r="C29" s="9">
        <f>CONFIDENCE(0.05,C28,C26)</f>
        <v>0.48717188543147544</v>
      </c>
    </row>
    <row r="30" spans="2:3" ht="12.75">
      <c r="B30" s="8" t="s">
        <v>31</v>
      </c>
      <c r="C30" s="9">
        <f>VAR(C3:C22)</f>
        <v>1.235657894736842</v>
      </c>
    </row>
    <row r="31" spans="2:3" ht="12.75">
      <c r="B31" s="10"/>
      <c r="C31" s="11" t="s">
        <v>32</v>
      </c>
    </row>
    <row r="32" spans="2:3" ht="12.75">
      <c r="B32" s="10" t="s">
        <v>44</v>
      </c>
      <c r="C32" s="10" t="e">
        <f>CORREL(C3:C22,#REF!)</f>
        <v>#REF!</v>
      </c>
    </row>
    <row r="33" spans="2:3" ht="12.75">
      <c r="B33" s="12" t="s">
        <v>45</v>
      </c>
      <c r="C33" s="13" t="e">
        <f>TTEST(C3:C22,#REF!,2,1)</f>
        <v>#REF!</v>
      </c>
    </row>
    <row r="34" spans="2:3" ht="12.75">
      <c r="B34" s="12" t="s">
        <v>46</v>
      </c>
      <c r="C34" s="14" t="e">
        <f>C27-#REF!</f>
        <v>#REF!</v>
      </c>
    </row>
    <row r="35" spans="2:3" ht="12.75">
      <c r="B35" s="12" t="s">
        <v>47</v>
      </c>
      <c r="C35" s="14" t="e">
        <f>-1*C34/C27*100</f>
        <v>#REF!</v>
      </c>
    </row>
    <row r="36" spans="2:3" ht="12.75">
      <c r="B36" s="15" t="s">
        <v>48</v>
      </c>
      <c r="C36" s="15" t="e">
        <f>C25+#REF!</f>
        <v>#REF!</v>
      </c>
    </row>
    <row r="37" spans="2:3" ht="12.75">
      <c r="B37" s="15"/>
      <c r="C37" s="15" t="s">
        <v>49</v>
      </c>
    </row>
    <row r="38" spans="2:3" ht="12.75">
      <c r="B38" s="15" t="s">
        <v>46</v>
      </c>
      <c r="C38" s="15" t="e">
        <f>#REF!-#REF!</f>
        <v>#REF!</v>
      </c>
    </row>
    <row r="39" spans="2:3" ht="12.75">
      <c r="B39" s="15" t="s">
        <v>45</v>
      </c>
      <c r="C39" s="16" t="e">
        <f>TTEST(#REF!,#REF!,2,1)</f>
        <v>#REF!</v>
      </c>
    </row>
    <row r="40" spans="2:3" ht="12.75">
      <c r="B40" s="15" t="s">
        <v>51</v>
      </c>
      <c r="C40" s="15">
        <v>25</v>
      </c>
    </row>
    <row r="41" spans="2:3" ht="12.75">
      <c r="B41" s="15" t="s">
        <v>52</v>
      </c>
      <c r="C41" s="15">
        <f>C25/C40</f>
        <v>0.40500000000000014</v>
      </c>
    </row>
    <row r="42" spans="2:3" ht="12.75">
      <c r="B42" t="s">
        <v>53</v>
      </c>
      <c r="C42" s="15" t="e">
        <f>(C41+#REF!)/2</f>
        <v>#REF!</v>
      </c>
    </row>
    <row r="43" spans="2:3" ht="12.75">
      <c r="B43" s="17" t="s">
        <v>46</v>
      </c>
      <c r="C43" s="15" t="e">
        <f>#REF!-C41</f>
        <v>#REF!</v>
      </c>
    </row>
    <row r="44" spans="2:3" ht="12.75">
      <c r="B44" s="17"/>
      <c r="C44" s="15" t="s">
        <v>54</v>
      </c>
    </row>
    <row r="45" spans="2:3" ht="12.75">
      <c r="B45" t="s">
        <v>56</v>
      </c>
      <c r="C45" s="18" t="e">
        <f>(#REF!+#REF!)/50</f>
        <v>#REF!</v>
      </c>
    </row>
    <row r="47" ht="12.75">
      <c r="C47" s="1">
        <v>1</v>
      </c>
    </row>
    <row r="66" ht="12.75">
      <c r="C66" s="1" t="s">
        <v>57</v>
      </c>
    </row>
    <row r="67" ht="12.75">
      <c r="C67" s="1">
        <v>1</v>
      </c>
    </row>
  </sheetData>
  <sheetProtection selectLockedCells="1" selectUnlockedCells="1"/>
  <printOptions/>
  <pageMargins left="0.3541666666666667" right="0.3541666666666667" top="0.7875" bottom="0.590277777777777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 Sazonov</cp:lastModifiedBy>
  <cp:lastPrinted>2011-04-12T16:07:19Z</cp:lastPrinted>
  <dcterms:modified xsi:type="dcterms:W3CDTF">2014-03-26T06:25:39Z</dcterms:modified>
  <cp:category/>
  <cp:version/>
  <cp:contentType/>
  <cp:contentStatus/>
  <cp:revision>5</cp:revision>
</cp:coreProperties>
</file>